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E67473CE-1852-4BFE-A2D6-D1ACAAFFF024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<sst xmlns="http://schemas.openxmlformats.org/spreadsheetml/2006/main" count="57" uniqueCount="53">
  <si>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</si>
  <si>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</si>
  <si>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</si>
  <si>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</si>
  <si>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</si>
  <si>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</si>
  <si>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</si>
  <si>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</si>
  <si>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</si>
  <si>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</si>
  <si>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</si>
  <si>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</si>
  <si>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</si>
  <si>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</si>
  <si>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</si>
  <si>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</si>
  <si>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</si>
  <si>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</si>
  <si>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</si>
  <si>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</si>
  <si>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</si>
  <si>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</si>
  <si>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</si>
  <si>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</si>
  <si>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</si>
  <si>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</si>
  <si>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</si>
  <si>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</si>
  <si>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</si>
  <si>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</si>
  <si>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</si>
  <si>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</si>
  <si>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</si>
  <si>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</si>
  <si>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</si>
  <si>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</si>
  <si>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</si>
  <si>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</si>
  <si>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</si>
  <si>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</si>
  <si>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</si>
  <si>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</si>
  <si>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</si>
  <si>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</si>
  <si>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</si>
  <si>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</si>
  <si>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</si>
  <si>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16.207 (0.534)</t>
  </si>
  <si>
    <t>Mag r</t>
  </si>
  <si>
    <t>BAV102 Feb 2025</t>
  </si>
  <si>
    <t>I</t>
  </si>
  <si>
    <t>VSX : Detail for CSS_J080021.8+194353</t>
  </si>
  <si>
    <t>CSS J080021.8+194353 Cnc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</si>
</sst>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CSSJ080021.8+194353 Cnc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-1.9814999999653082E-2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-1.9814999999653082E-2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4800.5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CSSJ080021.8+194353 Cnc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555355777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-1.9814999999653082E-2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-1.9814999999653082E-2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754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51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58522.731800000001</v>
      </c>
      <c r="D7" s="13" t="s">
        <v>46</v>
      </c>
    </row>
    <row r="8" spans="1:15" ht="12.95" customHeight="1" x14ac:dyDescent="0.2">
      <c r="A8" s="20" t="s">
        <v>3</v>
      </c>
      <c r="C8" s="28">
        <v>0.31323000000000001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-4.1276950316952571E-6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60845.722043402777</v>
      </c>
    </row>
    <row r="15" spans="1:15" ht="12.95" customHeight="1" x14ac:dyDescent="0.2">
      <c r="A15" s="17" t="s">
        <v>17</v>
      </c>
      <c r="C15" s="18">
        <f ca="1">(C7+C11)+(C8+C12)*INT(MAX(F21:F3533))</f>
        <v>60026.21598706385</v>
      </c>
      <c r="E15" s="37" t="s">
        <v>33</v>
      </c>
      <c r="F15" s="39">
        <f ca="1">ROUND(2*(F14-$C$7)/$C$8,0)/2+F13</f>
        <v>7417</v>
      </c>
    </row>
    <row r="16" spans="1:15" ht="12.95" customHeight="1" x14ac:dyDescent="0.2">
      <c r="A16" s="17" t="s">
        <v>4</v>
      </c>
      <c r="C16" s="18">
        <f ca="1">+C8+C12</f>
        <v>0.31322587230496829</v>
      </c>
      <c r="E16" s="37" t="s">
        <v>34</v>
      </c>
      <c r="F16" s="39">
        <f ca="1">ROUND(2*(F14-$C$15)/$C$16,0)/2+F13</f>
        <v>2617.5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45827.980541155441</v>
      </c>
    </row>
    <row r="18" spans="1:21" ht="12.95" customHeight="1" thickTop="1" thickBot="1" x14ac:dyDescent="0.25">
      <c r="A18" s="17" t="s">
        <v>5</v>
      </c>
      <c r="C18" s="24">
        <f ca="1">+C15</f>
        <v>60026.21598706385</v>
      </c>
      <c r="D18" s="25">
        <f ca="1">+C16</f>
        <v>0.31322587230496829</v>
      </c>
      <c r="E18" s="42" t="s">
        <v>44</v>
      </c>
      <c r="F18" s="41">
        <f ca="1">+($C$15+$C$16*$F$16)-($C$16/2)-15018.5-$C$5/24</f>
        <v>45827.823928219288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46</v>
      </c>
      <c r="B21" s="21"/>
      <c r="C21" s="22">
        <v>58522.731800000001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43504.231800000001</v>
      </c>
    </row>
    <row r="22" spans="1:21" ht="12.95" customHeight="1" x14ac:dyDescent="0.2">
      <c r="A22" s="45" t="s">
        <v>49</v>
      </c>
      <c r="B22" s="46" t="s">
        <v>50</v>
      </c>
      <c r="C22" s="47">
        <v>60026.372600000002</v>
      </c>
      <c r="D22" s="48">
        <v>4.1999999999999997E-3</v>
      </c>
      <c r="E22" s="20">
        <f>+(C22-C$7)/C$8</f>
        <v>4800.436739775887</v>
      </c>
      <c r="F22" s="20">
        <f>ROUND(2*E22,0)/2</f>
        <v>4800.5</v>
      </c>
      <c r="G22" s="20">
        <f>+C22-(C$7+F22*C$8)</f>
        <v>-1.9814999999653082E-2</v>
      </c>
      <c r="K22" s="20">
        <f>+G22</f>
        <v>-1.9814999999653082E-2</v>
      </c>
      <c r="O22" s="20">
        <f ca="1">+C$11+C$12*$F22</f>
        <v>-1.9814999999653082E-2</v>
      </c>
      <c r="Q22" s="26">
        <f>+C22-15018.5</f>
        <v>45007.872600000002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75493" xr:uid="{1B6F567A-52A2-4BBA-AEA3-FA4D4AF70A96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2025-06-19T05:19:44Z</dcterms:modified>
</cp:coreProperties>
</file>