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"/>
    </mc:Choice>
  </mc:AlternateContent>
  <xr:revisionPtr revIDLastSave="0" documentId="13_ncr:1_{D5F8775B-D6A9-4BA2-9F7F-5A263FF1D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7" i="1"/>
  <c r="C21" i="1" s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<sst xmlns="http://schemas.openxmlformats.org/spreadsheetml/2006/main" count="54" uniqueCount="52">
  <si>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</si>
  <si>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</si>
  <si>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</si>
  <si>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</si>
  <si>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</si>
  <si>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</si>
  <si>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</si>
  <si>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</si>
  <si>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</si>
  <si>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</si>
  <si>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</si>
  <si>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</si>
  <si>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</si>
  <si>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</si>
  <si>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</si>
  <si>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</si>
  <si>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</si>
  <si>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</si>
  <si>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</si>
  <si>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</si>
  <si>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</si>
  <si>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</si>
  <si>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</si>
  <si>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</si>
  <si>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</si>
  <si>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</si>
  <si>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</si>
  <si>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</si>
  <si>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</si>
  <si>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</si>
  <si>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</si>
  <si>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</si>
  <si>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</si>
  <si>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</si>
  <si>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</si>
  <si>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</si>
  <si>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</si>
  <si>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</si>
  <si>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</si>
  <si>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</si>
  <si>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</si>
  <si>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</si>
  <si>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</si>
  <si>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</si>
  <si>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</si>
  <si>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</si>
  <si>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CSS J080324.8+195206 Cnc</t>
  </si>
  <si>
    <t>EA</t>
  </si>
  <si>
    <t>VSX</t>
  </si>
  <si>
    <t>13.73 (0.49)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</si>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</sst>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J080324.8+195206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-0.54790000000502914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-0.54790000000502914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15530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-0.54790000000502914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-0.54790000000502914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/>
    </row>
    <row r="8" spans="1:15" ht="12.95" customHeight="1" x14ac:dyDescent="0.2">
      <c r="A8" s="20" t="s">
        <v>3</v>
      </c>
      <c r="C8" s="28">
        <v>3.8596400000000002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-3.5280103026724346E-5</v>
      </c>
      <c r="D12" s="21"/>
      <c r="E12" s="36" t="s">
        <v>45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60541.773121180551</v>
      </c>
    </row>
    <row r="15" spans="1:15" ht="12.95" customHeight="1" x14ac:dyDescent="0.2">
      <c r="A15" s="17" t="s">
        <v>17</v>
      </c>
      <c r="C15" s="18">
        <f ca="1">(C7+C11)+(C8+C12)*INT(MAX(F21:F3533))</f>
        <v>59939.6613</v>
      </c>
      <c r="E15" s="38" t="s">
        <v>33</v>
      </c>
      <c r="F15" s="40">
        <f ca="1">ROUND(2*(F14-$C$7)/$C$8,0)/2+F13</f>
        <v>15687</v>
      </c>
    </row>
    <row r="16" spans="1:15" ht="12.95" customHeight="1" x14ac:dyDescent="0.2">
      <c r="A16" s="17" t="s">
        <v>4</v>
      </c>
      <c r="C16" s="18">
        <f ca="1">+C8+C12</f>
        <v>3.8596047198969736</v>
      </c>
      <c r="E16" s="38" t="s">
        <v>34</v>
      </c>
      <c r="F16" s="40">
        <f ca="1">ROUND(2*(F14-$C$15)/$C$16,0)/2+F13</f>
        <v>157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45527.515074357158</v>
      </c>
    </row>
    <row r="18" spans="1:21" ht="12.95" customHeight="1" thickTop="1" thickBot="1" x14ac:dyDescent="0.25">
      <c r="A18" s="17" t="s">
        <v>5</v>
      </c>
      <c r="C18" s="24">
        <f ca="1">+C15</f>
        <v>59939.6613</v>
      </c>
      <c r="D18" s="25">
        <f ca="1">+C16</f>
        <v>3.8596047198969736</v>
      </c>
      <c r="E18" s="43" t="s">
        <v>44</v>
      </c>
      <c r="F18" s="42">
        <f ca="1">+($C$15+$C$16*$F$16)-($C$16/2)-15018.5-$C$5/24</f>
        <v>45525.58527199721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4" t="s">
        <v>50</v>
      </c>
      <c r="B22" s="45" t="s">
        <v>51</v>
      </c>
      <c r="C22" s="44">
        <v>59939.6613</v>
      </c>
      <c r="D22" s="44">
        <v>3.5000000000000001E-3</v>
      </c>
      <c r="E22" s="20">
        <f>+(C22-C$7)/C$8</f>
        <v>15529.858043755376</v>
      </c>
      <c r="F22" s="20">
        <f>ROUND(2*E22,0)/2</f>
        <v>15530</v>
      </c>
      <c r="G22" s="20">
        <f>+C22-(C$7+F22*C$8)</f>
        <v>-0.54790000000502914</v>
      </c>
      <c r="K22" s="20">
        <f>+G22</f>
        <v>-0.54790000000502914</v>
      </c>
      <c r="O22" s="20">
        <f ca="1">+C$11+C$12*$F22</f>
        <v>-0.54790000000502914</v>
      </c>
      <c r="Q22" s="26">
        <f>+C22-15018.5</f>
        <v>44921.1613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2024-08-19T06:33:17Z</dcterms:modified>
</cp:coreProperties>
</file>