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0C2CB3-C47E-4704-B852-EB28A07D5DC1}" xr6:coauthVersionLast="47" xr6:coauthVersionMax="47" xr10:uidLastSave="{00000000-0000-0000-0000-000000000000}"/>
  <bookViews>
    <workbookView xWindow="13860" yWindow="195" windowWidth="14520" windowHeight="14205"/>
  </bookViews>
  <sheets>
    <sheet name="Active" sheetId="3" r:id="rId1"/>
    <sheet name="A (old)" sheetId="1" r:id="rId2"/>
    <sheet name="Q_Fit" sheetId="2" r:id="rId3"/>
    <sheet name="BAV" sheetId="4" r:id="rId4"/>
  </sheets>
  <definedNames>
    <definedName name="solver_adj" localSheetId="1" hidden="1">'A (old)'!$E$11:$E$13</definedName>
    <definedName name="solver_adj" localSheetId="0" hidden="1">Active!$E$11:$E$13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'A (old)'!$E$14</definedName>
    <definedName name="solver_opt" localSheetId="0" hidden="1">Active!$E$14</definedName>
    <definedName name="solver_pre" localSheetId="1" hidden="1">0.000001</definedName>
    <definedName name="solver_pre" localSheetId="0" hidden="1">0.000001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43" i="3" l="1"/>
  <c r="F43" i="3" s="1"/>
  <c r="G43" i="3" s="1"/>
  <c r="Q43" i="3"/>
  <c r="Q44" i="3"/>
  <c r="C7" i="3"/>
  <c r="E42" i="3"/>
  <c r="F42" i="3" s="1"/>
  <c r="G42" i="3" s="1"/>
  <c r="C8" i="3"/>
  <c r="E44" i="3"/>
  <c r="F44" i="3" s="1"/>
  <c r="G44" i="3" s="1"/>
  <c r="D9" i="3"/>
  <c r="C9" i="3"/>
  <c r="E23" i="3"/>
  <c r="F23" i="3"/>
  <c r="G23" i="3"/>
  <c r="J23" i="3" s="1"/>
  <c r="E24" i="3"/>
  <c r="F24" i="3"/>
  <c r="G24" i="3" s="1"/>
  <c r="E26" i="3"/>
  <c r="F26" i="3"/>
  <c r="G26" i="3"/>
  <c r="K26" i="3" s="1"/>
  <c r="E28" i="3"/>
  <c r="F28" i="3" s="1"/>
  <c r="G28" i="3" s="1"/>
  <c r="E29" i="3"/>
  <c r="F29" i="3"/>
  <c r="G29" i="3" s="1"/>
  <c r="E30" i="3"/>
  <c r="F30" i="3" s="1"/>
  <c r="G30" i="3" s="1"/>
  <c r="E31" i="3"/>
  <c r="F31" i="3"/>
  <c r="G31" i="3" s="1"/>
  <c r="E32" i="3"/>
  <c r="F32" i="3" s="1"/>
  <c r="G32" i="3" s="1"/>
  <c r="E33" i="3"/>
  <c r="F33" i="3"/>
  <c r="G33" i="3" s="1"/>
  <c r="E34" i="3"/>
  <c r="E21" i="4" s="1"/>
  <c r="F34" i="3"/>
  <c r="G34" i="3" s="1"/>
  <c r="E35" i="3"/>
  <c r="E22" i="4" s="1"/>
  <c r="E36" i="3"/>
  <c r="E23" i="4" s="1"/>
  <c r="F36" i="3"/>
  <c r="G36" i="3" s="1"/>
  <c r="E37" i="3"/>
  <c r="F37" i="3" s="1"/>
  <c r="G37" i="3" s="1"/>
  <c r="E38" i="3"/>
  <c r="F38" i="3"/>
  <c r="G38" i="3"/>
  <c r="T38" i="3" s="1"/>
  <c r="E39" i="3"/>
  <c r="F39" i="3" s="1"/>
  <c r="G39" i="3" s="1"/>
  <c r="E41" i="3"/>
  <c r="F41" i="3"/>
  <c r="G41" i="3" s="1"/>
  <c r="E40" i="3"/>
  <c r="F40" i="3" s="1"/>
  <c r="U40" i="3" s="1"/>
  <c r="T40" i="3" s="1"/>
  <c r="Q42" i="3"/>
  <c r="F16" i="3"/>
  <c r="F17" i="3" s="1"/>
  <c r="Q28" i="3"/>
  <c r="G28" i="4"/>
  <c r="C28" i="4"/>
  <c r="E28" i="4"/>
  <c r="G27" i="4"/>
  <c r="C27" i="4"/>
  <c r="G26" i="4"/>
  <c r="C26" i="4"/>
  <c r="E26" i="4"/>
  <c r="G25" i="4"/>
  <c r="C25" i="4"/>
  <c r="E25" i="4"/>
  <c r="G24" i="4"/>
  <c r="C24" i="4"/>
  <c r="E24" i="4"/>
  <c r="G23" i="4"/>
  <c r="C23" i="4"/>
  <c r="G22" i="4"/>
  <c r="C22" i="4"/>
  <c r="G21" i="4"/>
  <c r="C21" i="4"/>
  <c r="G20" i="4"/>
  <c r="C20" i="4"/>
  <c r="E20" i="4"/>
  <c r="G19" i="4"/>
  <c r="C19" i="4"/>
  <c r="G18" i="4"/>
  <c r="C18" i="4"/>
  <c r="E18" i="4"/>
  <c r="G17" i="4"/>
  <c r="C17" i="4"/>
  <c r="E17" i="4"/>
  <c r="G16" i="4"/>
  <c r="C16" i="4"/>
  <c r="E16" i="4"/>
  <c r="G30" i="4"/>
  <c r="C30" i="4"/>
  <c r="E30" i="4"/>
  <c r="G15" i="4"/>
  <c r="C15" i="4"/>
  <c r="G29" i="4"/>
  <c r="C29" i="4"/>
  <c r="E29" i="4"/>
  <c r="G14" i="4"/>
  <c r="C14" i="4"/>
  <c r="G13" i="4"/>
  <c r="C13" i="4"/>
  <c r="E13" i="4"/>
  <c r="G12" i="4"/>
  <c r="C12" i="4"/>
  <c r="E12" i="4"/>
  <c r="G11" i="4"/>
  <c r="C11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30" i="4"/>
  <c r="B30" i="4"/>
  <c r="D30" i="4"/>
  <c r="A30" i="4"/>
  <c r="H15" i="4"/>
  <c r="B15" i="4"/>
  <c r="D15" i="4"/>
  <c r="A15" i="4"/>
  <c r="H29" i="4"/>
  <c r="B29" i="4"/>
  <c r="D29" i="4"/>
  <c r="A29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Q39" i="3"/>
  <c r="Q38" i="3"/>
  <c r="Q37" i="3"/>
  <c r="D11" i="3"/>
  <c r="D12" i="3"/>
  <c r="Q41" i="3"/>
  <c r="Q40" i="3"/>
  <c r="Q29" i="3"/>
  <c r="Q30" i="3"/>
  <c r="Q31" i="3"/>
  <c r="Q33" i="3"/>
  <c r="Q34" i="3"/>
  <c r="Q23" i="3"/>
  <c r="T23" i="3"/>
  <c r="Q25" i="3"/>
  <c r="Q32" i="3"/>
  <c r="Q35" i="3"/>
  <c r="Q36" i="3"/>
  <c r="D21" i="2"/>
  <c r="F21" i="2" s="1"/>
  <c r="H21" i="2" s="1"/>
  <c r="D22" i="2"/>
  <c r="F22" i="2" s="1"/>
  <c r="D23" i="2"/>
  <c r="I23" i="2" s="1"/>
  <c r="J23" i="2" s="1"/>
  <c r="D24" i="2"/>
  <c r="D25" i="2"/>
  <c r="F25" i="2" s="1"/>
  <c r="D13" i="3"/>
  <c r="D14" i="3"/>
  <c r="C17" i="3"/>
  <c r="Q21" i="3"/>
  <c r="Q22" i="3"/>
  <c r="Q24" i="3"/>
  <c r="Q26" i="3"/>
  <c r="Q27" i="3"/>
  <c r="E342" i="2"/>
  <c r="E16" i="2"/>
  <c r="E15" i="2"/>
  <c r="E21" i="2"/>
  <c r="E22" i="2"/>
  <c r="I22" i="2"/>
  <c r="J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F16" i="2"/>
  <c r="F15" i="2"/>
  <c r="D26" i="2"/>
  <c r="F26" i="2" s="1"/>
  <c r="D27" i="2"/>
  <c r="F27" i="2"/>
  <c r="D28" i="2"/>
  <c r="F28" i="2" s="1"/>
  <c r="D29" i="2"/>
  <c r="F29" i="2"/>
  <c r="H29" i="2" s="1"/>
  <c r="D30" i="2"/>
  <c r="F30" i="2"/>
  <c r="D31" i="2"/>
  <c r="D32" i="2"/>
  <c r="F32" i="2" s="1"/>
  <c r="D33" i="2"/>
  <c r="F33" i="2"/>
  <c r="D34" i="2"/>
  <c r="F34" i="2"/>
  <c r="H34" i="2"/>
  <c r="D35" i="2"/>
  <c r="F35" i="2" s="1"/>
  <c r="D36" i="2"/>
  <c r="F36" i="2"/>
  <c r="D37" i="2"/>
  <c r="F37" i="2"/>
  <c r="H37" i="2"/>
  <c r="D38" i="2"/>
  <c r="F38" i="2" s="1"/>
  <c r="D39" i="2"/>
  <c r="F39" i="2" s="1"/>
  <c r="D40" i="2"/>
  <c r="F40" i="2"/>
  <c r="H40" i="2"/>
  <c r="D41" i="2"/>
  <c r="F41" i="2" s="1"/>
  <c r="D42" i="2"/>
  <c r="F42" i="2" s="1"/>
  <c r="H42" i="2" s="1"/>
  <c r="D43" i="2"/>
  <c r="F43" i="2" s="1"/>
  <c r="D44" i="2"/>
  <c r="D45" i="2"/>
  <c r="F45" i="2"/>
  <c r="H45" i="2" s="1"/>
  <c r="D46" i="2"/>
  <c r="F46" i="2" s="1"/>
  <c r="G46" i="2" s="1"/>
  <c r="D47" i="2"/>
  <c r="F47" i="2"/>
  <c r="D48" i="2"/>
  <c r="D49" i="2"/>
  <c r="F49" i="2" s="1"/>
  <c r="D50" i="2"/>
  <c r="F50" i="2" s="1"/>
  <c r="D51" i="2"/>
  <c r="D52" i="2"/>
  <c r="F52" i="2" s="1"/>
  <c r="D53" i="2"/>
  <c r="F53" i="2"/>
  <c r="D54" i="2"/>
  <c r="F54" i="2"/>
  <c r="D55" i="2"/>
  <c r="D56" i="2"/>
  <c r="F56" i="2"/>
  <c r="H56" i="2"/>
  <c r="D57" i="2"/>
  <c r="F57" i="2"/>
  <c r="D58" i="2"/>
  <c r="F58" i="2"/>
  <c r="D59" i="2"/>
  <c r="F59" i="2"/>
  <c r="H59" i="2"/>
  <c r="D60" i="2"/>
  <c r="D61" i="2"/>
  <c r="F61" i="2"/>
  <c r="H61" i="2"/>
  <c r="D62" i="2"/>
  <c r="F62" i="2"/>
  <c r="D63" i="2"/>
  <c r="F63" i="2"/>
  <c r="H63" i="2"/>
  <c r="D64" i="2"/>
  <c r="F64" i="2"/>
  <c r="D65" i="2"/>
  <c r="F65" i="2"/>
  <c r="H65" i="2"/>
  <c r="D66" i="2"/>
  <c r="F66" i="2"/>
  <c r="H66" i="2"/>
  <c r="D67" i="2"/>
  <c r="F67" i="2"/>
  <c r="H67" i="2"/>
  <c r="D68" i="2"/>
  <c r="F68" i="2"/>
  <c r="D69" i="2"/>
  <c r="F69" i="2"/>
  <c r="D70" i="2"/>
  <c r="F70" i="2"/>
  <c r="D71" i="2"/>
  <c r="F71" i="2"/>
  <c r="H71" i="2"/>
  <c r="D72" i="2"/>
  <c r="D73" i="2"/>
  <c r="F73" i="2"/>
  <c r="D74" i="2"/>
  <c r="F74" i="2"/>
  <c r="D75" i="2"/>
  <c r="F75" i="2"/>
  <c r="H75" i="2"/>
  <c r="D76" i="2"/>
  <c r="F76" i="2"/>
  <c r="D77" i="2"/>
  <c r="F77" i="2"/>
  <c r="H77" i="2"/>
  <c r="D78" i="2"/>
  <c r="F78" i="2"/>
  <c r="D79" i="2"/>
  <c r="F79" i="2"/>
  <c r="H79" i="2"/>
  <c r="D80" i="2"/>
  <c r="D81" i="2"/>
  <c r="F81" i="2"/>
  <c r="D82" i="2"/>
  <c r="F82" i="2"/>
  <c r="H82" i="2"/>
  <c r="D83" i="2"/>
  <c r="F83" i="2"/>
  <c r="H83" i="2"/>
  <c r="D84" i="2"/>
  <c r="D85" i="2"/>
  <c r="F85" i="2"/>
  <c r="D86" i="2"/>
  <c r="F86" i="2"/>
  <c r="D87" i="2"/>
  <c r="F87" i="2"/>
  <c r="H87" i="2"/>
  <c r="D88" i="2"/>
  <c r="F88" i="2"/>
  <c r="H88" i="2"/>
  <c r="D89" i="2"/>
  <c r="F89" i="2"/>
  <c r="G89" i="2"/>
  <c r="D90" i="2"/>
  <c r="F90" i="2"/>
  <c r="D91" i="2"/>
  <c r="F91" i="2"/>
  <c r="H91" i="2"/>
  <c r="D92" i="2"/>
  <c r="D93" i="2"/>
  <c r="F93" i="2"/>
  <c r="H93" i="2"/>
  <c r="D94" i="2"/>
  <c r="F94" i="2"/>
  <c r="D95" i="2"/>
  <c r="F95" i="2"/>
  <c r="H95" i="2"/>
  <c r="D96" i="2"/>
  <c r="F96" i="2"/>
  <c r="D97" i="2"/>
  <c r="F97" i="2"/>
  <c r="D98" i="2"/>
  <c r="F98" i="2"/>
  <c r="H98" i="2"/>
  <c r="D99" i="2"/>
  <c r="F99" i="2"/>
  <c r="H99" i="2"/>
  <c r="D100" i="2"/>
  <c r="D101" i="2"/>
  <c r="F101" i="2"/>
  <c r="D102" i="2"/>
  <c r="F102" i="2"/>
  <c r="D103" i="2"/>
  <c r="G103" i="2"/>
  <c r="F103" i="2"/>
  <c r="H103" i="2"/>
  <c r="D104" i="2"/>
  <c r="D105" i="2"/>
  <c r="F105" i="2"/>
  <c r="D106" i="2"/>
  <c r="F106" i="2"/>
  <c r="D107" i="2"/>
  <c r="F107" i="2"/>
  <c r="H107" i="2"/>
  <c r="D108" i="2"/>
  <c r="F108" i="2"/>
  <c r="D109" i="2"/>
  <c r="F109" i="2"/>
  <c r="H109" i="2"/>
  <c r="D110" i="2"/>
  <c r="F110" i="2"/>
  <c r="D111" i="2"/>
  <c r="F111" i="2"/>
  <c r="H111" i="2"/>
  <c r="D112" i="2"/>
  <c r="D113" i="2"/>
  <c r="F113" i="2"/>
  <c r="D114" i="2"/>
  <c r="F114" i="2"/>
  <c r="H114" i="2"/>
  <c r="D115" i="2"/>
  <c r="F115" i="2"/>
  <c r="H115" i="2"/>
  <c r="D116" i="2"/>
  <c r="D117" i="2"/>
  <c r="F117" i="2"/>
  <c r="D118" i="2"/>
  <c r="F118" i="2"/>
  <c r="D119" i="2"/>
  <c r="F119" i="2"/>
  <c r="H119" i="2"/>
  <c r="D120" i="2"/>
  <c r="D121" i="2"/>
  <c r="F121" i="2"/>
  <c r="D122" i="2"/>
  <c r="F122" i="2"/>
  <c r="D123" i="2"/>
  <c r="F123" i="2"/>
  <c r="H123" i="2"/>
  <c r="D124" i="2"/>
  <c r="D125" i="2"/>
  <c r="F125" i="2"/>
  <c r="H125" i="2"/>
  <c r="D126" i="2"/>
  <c r="F126" i="2"/>
  <c r="D127" i="2"/>
  <c r="F127" i="2"/>
  <c r="H127" i="2"/>
  <c r="D128" i="2"/>
  <c r="F128" i="2"/>
  <c r="D129" i="2"/>
  <c r="F129" i="2"/>
  <c r="H129" i="2"/>
  <c r="D130" i="2"/>
  <c r="F130" i="2"/>
  <c r="H130" i="2"/>
  <c r="D131" i="2"/>
  <c r="F131" i="2"/>
  <c r="H131" i="2"/>
  <c r="D132" i="2"/>
  <c r="D133" i="2"/>
  <c r="F133" i="2"/>
  <c r="H133" i="2"/>
  <c r="D134" i="2"/>
  <c r="F134" i="2"/>
  <c r="D135" i="2"/>
  <c r="F135" i="2"/>
  <c r="H135" i="2"/>
  <c r="D136" i="2"/>
  <c r="D137" i="2"/>
  <c r="F137" i="2"/>
  <c r="D138" i="2"/>
  <c r="F138" i="2"/>
  <c r="D139" i="2"/>
  <c r="F139" i="2"/>
  <c r="H139" i="2"/>
  <c r="D140" i="2"/>
  <c r="F140" i="2"/>
  <c r="D141" i="2"/>
  <c r="F141" i="2"/>
  <c r="H141" i="2"/>
  <c r="D142" i="2"/>
  <c r="F142" i="2"/>
  <c r="D143" i="2"/>
  <c r="F143" i="2"/>
  <c r="H143" i="2"/>
  <c r="D144" i="2"/>
  <c r="D145" i="2"/>
  <c r="F145" i="2"/>
  <c r="D146" i="2"/>
  <c r="F146" i="2"/>
  <c r="H146" i="2"/>
  <c r="D147" i="2"/>
  <c r="F147" i="2"/>
  <c r="H147" i="2"/>
  <c r="D148" i="2"/>
  <c r="D149" i="2"/>
  <c r="F149" i="2"/>
  <c r="D150" i="2"/>
  <c r="F150" i="2"/>
  <c r="D151" i="2"/>
  <c r="F151" i="2"/>
  <c r="H151" i="2"/>
  <c r="D152" i="2"/>
  <c r="D153" i="2"/>
  <c r="F153" i="2"/>
  <c r="G153" i="2"/>
  <c r="D154" i="2"/>
  <c r="F154" i="2"/>
  <c r="D155" i="2"/>
  <c r="F155" i="2"/>
  <c r="H155" i="2"/>
  <c r="D156" i="2"/>
  <c r="D157" i="2"/>
  <c r="F157" i="2"/>
  <c r="H157" i="2"/>
  <c r="D158" i="2"/>
  <c r="F158" i="2"/>
  <c r="D159" i="2"/>
  <c r="F159" i="2"/>
  <c r="H159" i="2"/>
  <c r="D160" i="2"/>
  <c r="F160" i="2"/>
  <c r="D161" i="2"/>
  <c r="F161" i="2"/>
  <c r="D162" i="2"/>
  <c r="F162" i="2"/>
  <c r="H162" i="2"/>
  <c r="D163" i="2"/>
  <c r="F163" i="2"/>
  <c r="H163" i="2"/>
  <c r="D164" i="2"/>
  <c r="D165" i="2"/>
  <c r="F165" i="2"/>
  <c r="D166" i="2"/>
  <c r="F166" i="2"/>
  <c r="D167" i="2"/>
  <c r="G167" i="2"/>
  <c r="F167" i="2"/>
  <c r="H167" i="2"/>
  <c r="D168" i="2"/>
  <c r="D169" i="2"/>
  <c r="F169" i="2"/>
  <c r="D170" i="2"/>
  <c r="F170" i="2"/>
  <c r="D171" i="2"/>
  <c r="F171" i="2"/>
  <c r="H171" i="2"/>
  <c r="D172" i="2"/>
  <c r="F172" i="2"/>
  <c r="D173" i="2"/>
  <c r="F173" i="2"/>
  <c r="H173" i="2"/>
  <c r="D174" i="2"/>
  <c r="F174" i="2"/>
  <c r="D175" i="2"/>
  <c r="F175" i="2"/>
  <c r="H175" i="2"/>
  <c r="D176" i="2"/>
  <c r="D177" i="2"/>
  <c r="F177" i="2"/>
  <c r="D178" i="2"/>
  <c r="F178" i="2"/>
  <c r="H178" i="2"/>
  <c r="D179" i="2"/>
  <c r="F179" i="2"/>
  <c r="H179" i="2"/>
  <c r="D180" i="2"/>
  <c r="D181" i="2"/>
  <c r="F181" i="2"/>
  <c r="D182" i="2"/>
  <c r="F182" i="2"/>
  <c r="D183" i="2"/>
  <c r="F183" i="2"/>
  <c r="H183" i="2"/>
  <c r="D184" i="2"/>
  <c r="D185" i="2"/>
  <c r="F185" i="2"/>
  <c r="D186" i="2"/>
  <c r="F186" i="2"/>
  <c r="D187" i="2"/>
  <c r="F187" i="2"/>
  <c r="H187" i="2"/>
  <c r="D188" i="2"/>
  <c r="F188" i="2"/>
  <c r="D189" i="2"/>
  <c r="F189" i="2"/>
  <c r="D190" i="2"/>
  <c r="F190" i="2"/>
  <c r="H190" i="2"/>
  <c r="D191" i="2"/>
  <c r="F191" i="2"/>
  <c r="H191" i="2"/>
  <c r="D192" i="2"/>
  <c r="F192" i="2"/>
  <c r="G192" i="2"/>
  <c r="D193" i="2"/>
  <c r="F193" i="2"/>
  <c r="D194" i="2"/>
  <c r="F194" i="2"/>
  <c r="H194" i="2"/>
  <c r="D195" i="2"/>
  <c r="F195" i="2"/>
  <c r="H195" i="2"/>
  <c r="D196" i="2"/>
  <c r="F196" i="2"/>
  <c r="H196" i="2"/>
  <c r="D197" i="2"/>
  <c r="F197" i="2"/>
  <c r="D198" i="2"/>
  <c r="F198" i="2"/>
  <c r="H198" i="2"/>
  <c r="D199" i="2"/>
  <c r="F199" i="2"/>
  <c r="H199" i="2"/>
  <c r="D200" i="2"/>
  <c r="F200" i="2"/>
  <c r="D201" i="2"/>
  <c r="F201" i="2"/>
  <c r="D202" i="2"/>
  <c r="F202" i="2"/>
  <c r="D203" i="2"/>
  <c r="F203" i="2"/>
  <c r="H203" i="2"/>
  <c r="D204" i="2"/>
  <c r="F204" i="2"/>
  <c r="D205" i="2"/>
  <c r="F205" i="2"/>
  <c r="D206" i="2"/>
  <c r="F206" i="2"/>
  <c r="H206" i="2"/>
  <c r="D207" i="2"/>
  <c r="F207" i="2"/>
  <c r="H207" i="2"/>
  <c r="D208" i="2"/>
  <c r="F208" i="2"/>
  <c r="G208" i="2"/>
  <c r="D209" i="2"/>
  <c r="F209" i="2"/>
  <c r="D210" i="2"/>
  <c r="F210" i="2"/>
  <c r="H210" i="2"/>
  <c r="D211" i="2"/>
  <c r="F211" i="2"/>
  <c r="H211" i="2"/>
  <c r="D212" i="2"/>
  <c r="F212" i="2"/>
  <c r="H212" i="2"/>
  <c r="D213" i="2"/>
  <c r="F213" i="2"/>
  <c r="D214" i="2"/>
  <c r="G214" i="2"/>
  <c r="F214" i="2"/>
  <c r="D215" i="2"/>
  <c r="F215" i="2"/>
  <c r="H215" i="2"/>
  <c r="D216" i="2"/>
  <c r="F216" i="2"/>
  <c r="D217" i="2"/>
  <c r="F217" i="2"/>
  <c r="D218" i="2"/>
  <c r="F218" i="2"/>
  <c r="D219" i="2"/>
  <c r="F219" i="2"/>
  <c r="H219" i="2"/>
  <c r="D220" i="2"/>
  <c r="F220" i="2"/>
  <c r="D221" i="2"/>
  <c r="F221" i="2"/>
  <c r="D222" i="2"/>
  <c r="F222" i="2"/>
  <c r="H222" i="2"/>
  <c r="D223" i="2"/>
  <c r="F223" i="2"/>
  <c r="H223" i="2"/>
  <c r="D224" i="2"/>
  <c r="F224" i="2"/>
  <c r="G224" i="2"/>
  <c r="D225" i="2"/>
  <c r="F225" i="2"/>
  <c r="D226" i="2"/>
  <c r="F226" i="2"/>
  <c r="H226" i="2"/>
  <c r="D227" i="2"/>
  <c r="F227" i="2"/>
  <c r="H227" i="2"/>
  <c r="D228" i="2"/>
  <c r="F228" i="2"/>
  <c r="H228" i="2"/>
  <c r="D229" i="2"/>
  <c r="F229" i="2"/>
  <c r="D230" i="2"/>
  <c r="F230" i="2"/>
  <c r="H230" i="2"/>
  <c r="D231" i="2"/>
  <c r="F231" i="2"/>
  <c r="H231" i="2"/>
  <c r="D232" i="2"/>
  <c r="F232" i="2"/>
  <c r="D233" i="2"/>
  <c r="F233" i="2"/>
  <c r="D234" i="2"/>
  <c r="F234" i="2"/>
  <c r="D235" i="2"/>
  <c r="F235" i="2"/>
  <c r="H235" i="2"/>
  <c r="D236" i="2"/>
  <c r="F236" i="2"/>
  <c r="D237" i="2"/>
  <c r="F237" i="2"/>
  <c r="D238" i="2"/>
  <c r="F238" i="2"/>
  <c r="G238" i="2"/>
  <c r="D239" i="2"/>
  <c r="F239" i="2"/>
  <c r="D240" i="2"/>
  <c r="F240" i="2"/>
  <c r="G240" i="2"/>
  <c r="D241" i="2"/>
  <c r="F241" i="2"/>
  <c r="H241" i="2"/>
  <c r="D242" i="2"/>
  <c r="F242" i="2"/>
  <c r="H242" i="2"/>
  <c r="D243" i="2"/>
  <c r="F243" i="2"/>
  <c r="D244" i="2"/>
  <c r="F244" i="2"/>
  <c r="H244" i="2"/>
  <c r="D245" i="2"/>
  <c r="F245" i="2"/>
  <c r="D246" i="2"/>
  <c r="G246" i="2"/>
  <c r="F246" i="2"/>
  <c r="H246" i="2"/>
  <c r="D247" i="2"/>
  <c r="F247" i="2"/>
  <c r="D248" i="2"/>
  <c r="F248" i="2"/>
  <c r="G248" i="2"/>
  <c r="D249" i="2"/>
  <c r="F249" i="2"/>
  <c r="H249" i="2"/>
  <c r="D250" i="2"/>
  <c r="F250" i="2"/>
  <c r="D251" i="2"/>
  <c r="F251" i="2"/>
  <c r="H251" i="2"/>
  <c r="D252" i="2"/>
  <c r="F252" i="2"/>
  <c r="D253" i="2"/>
  <c r="F253" i="2"/>
  <c r="D254" i="2"/>
  <c r="F254" i="2"/>
  <c r="H254" i="2"/>
  <c r="D255" i="2"/>
  <c r="F255" i="2"/>
  <c r="H255" i="2"/>
  <c r="D256" i="2"/>
  <c r="F256" i="2"/>
  <c r="G256" i="2"/>
  <c r="D257" i="2"/>
  <c r="F257" i="2"/>
  <c r="H257" i="2"/>
  <c r="D258" i="2"/>
  <c r="F258" i="2"/>
  <c r="D259" i="2"/>
  <c r="F259" i="2"/>
  <c r="D260" i="2"/>
  <c r="F260" i="2"/>
  <c r="H260" i="2"/>
  <c r="D261" i="2"/>
  <c r="F261" i="2"/>
  <c r="D262" i="2"/>
  <c r="F262" i="2"/>
  <c r="G262" i="2"/>
  <c r="D263" i="2"/>
  <c r="F263" i="2"/>
  <c r="D264" i="2"/>
  <c r="F264" i="2"/>
  <c r="G264" i="2"/>
  <c r="D265" i="2"/>
  <c r="F265" i="2"/>
  <c r="H265" i="2"/>
  <c r="D266" i="2"/>
  <c r="F266" i="2"/>
  <c r="D267" i="2"/>
  <c r="F267" i="2"/>
  <c r="D268" i="2"/>
  <c r="F268" i="2"/>
  <c r="D269" i="2"/>
  <c r="F269" i="2"/>
  <c r="D270" i="2"/>
  <c r="F270" i="2"/>
  <c r="H270" i="2"/>
  <c r="D271" i="2"/>
  <c r="F271" i="2"/>
  <c r="D272" i="2"/>
  <c r="F272" i="2"/>
  <c r="G272" i="2"/>
  <c r="D273" i="2"/>
  <c r="F273" i="2"/>
  <c r="H273" i="2"/>
  <c r="D274" i="2"/>
  <c r="F274" i="2"/>
  <c r="H274" i="2"/>
  <c r="D275" i="2"/>
  <c r="F275" i="2"/>
  <c r="D276" i="2"/>
  <c r="F276" i="2"/>
  <c r="H276" i="2"/>
  <c r="D277" i="2"/>
  <c r="F277" i="2"/>
  <c r="D278" i="2"/>
  <c r="G278" i="2"/>
  <c r="F278" i="2"/>
  <c r="H278" i="2"/>
  <c r="D279" i="2"/>
  <c r="F279" i="2"/>
  <c r="D280" i="2"/>
  <c r="F280" i="2"/>
  <c r="G280" i="2"/>
  <c r="D281" i="2"/>
  <c r="F281" i="2"/>
  <c r="H281" i="2"/>
  <c r="D282" i="2"/>
  <c r="F282" i="2"/>
  <c r="D283" i="2"/>
  <c r="F283" i="2"/>
  <c r="H283" i="2"/>
  <c r="D284" i="2"/>
  <c r="F284" i="2"/>
  <c r="D285" i="2"/>
  <c r="F285" i="2"/>
  <c r="D286" i="2"/>
  <c r="F286" i="2"/>
  <c r="H286" i="2"/>
  <c r="D287" i="2"/>
  <c r="F287" i="2"/>
  <c r="H287" i="2"/>
  <c r="D288" i="2"/>
  <c r="F288" i="2"/>
  <c r="G288" i="2"/>
  <c r="D289" i="2"/>
  <c r="F289" i="2"/>
  <c r="H289" i="2"/>
  <c r="D290" i="2"/>
  <c r="F290" i="2"/>
  <c r="D291" i="2"/>
  <c r="F291" i="2"/>
  <c r="D292" i="2"/>
  <c r="F292" i="2"/>
  <c r="H292" i="2"/>
  <c r="D293" i="2"/>
  <c r="F293" i="2"/>
  <c r="D294" i="2"/>
  <c r="F294" i="2"/>
  <c r="G294" i="2"/>
  <c r="D295" i="2"/>
  <c r="F295" i="2"/>
  <c r="D296" i="2"/>
  <c r="F296" i="2"/>
  <c r="G296" i="2"/>
  <c r="D297" i="2"/>
  <c r="F297" i="2"/>
  <c r="H297" i="2"/>
  <c r="D298" i="2"/>
  <c r="F298" i="2"/>
  <c r="D299" i="2"/>
  <c r="F299" i="2"/>
  <c r="D300" i="2"/>
  <c r="F300" i="2"/>
  <c r="D301" i="2"/>
  <c r="F301" i="2"/>
  <c r="D302" i="2"/>
  <c r="F302" i="2"/>
  <c r="H302" i="2"/>
  <c r="D303" i="2"/>
  <c r="F303" i="2"/>
  <c r="D304" i="2"/>
  <c r="F304" i="2"/>
  <c r="G304" i="2"/>
  <c r="D305" i="2"/>
  <c r="F305" i="2"/>
  <c r="H305" i="2"/>
  <c r="D306" i="2"/>
  <c r="F306" i="2"/>
  <c r="H306" i="2"/>
  <c r="D307" i="2"/>
  <c r="F307" i="2"/>
  <c r="D308" i="2"/>
  <c r="F308" i="2"/>
  <c r="H308" i="2"/>
  <c r="D309" i="2"/>
  <c r="F309" i="2"/>
  <c r="D310" i="2"/>
  <c r="G310" i="2"/>
  <c r="F310" i="2"/>
  <c r="H310" i="2"/>
  <c r="D311" i="2"/>
  <c r="F311" i="2"/>
  <c r="D312" i="2"/>
  <c r="F312" i="2"/>
  <c r="G312" i="2"/>
  <c r="D313" i="2"/>
  <c r="F313" i="2"/>
  <c r="H313" i="2"/>
  <c r="D314" i="2"/>
  <c r="F314" i="2"/>
  <c r="D315" i="2"/>
  <c r="F315" i="2"/>
  <c r="H315" i="2"/>
  <c r="D316" i="2"/>
  <c r="F316" i="2"/>
  <c r="D317" i="2"/>
  <c r="F317" i="2"/>
  <c r="D318" i="2"/>
  <c r="F318" i="2"/>
  <c r="H318" i="2"/>
  <c r="D319" i="2"/>
  <c r="F319" i="2"/>
  <c r="H319" i="2"/>
  <c r="D320" i="2"/>
  <c r="F320" i="2"/>
  <c r="G320" i="2"/>
  <c r="D321" i="2"/>
  <c r="F321" i="2"/>
  <c r="H321" i="2"/>
  <c r="D322" i="2"/>
  <c r="F322" i="2"/>
  <c r="D323" i="2"/>
  <c r="F323" i="2"/>
  <c r="D324" i="2"/>
  <c r="F324" i="2"/>
  <c r="H324" i="2"/>
  <c r="D325" i="2"/>
  <c r="F325" i="2"/>
  <c r="D326" i="2"/>
  <c r="F326" i="2"/>
  <c r="G326" i="2"/>
  <c r="D327" i="2"/>
  <c r="F327" i="2"/>
  <c r="D328" i="2"/>
  <c r="F328" i="2"/>
  <c r="G328" i="2"/>
  <c r="D329" i="2"/>
  <c r="F329" i="2"/>
  <c r="H329" i="2"/>
  <c r="D330" i="2"/>
  <c r="F330" i="2"/>
  <c r="D331" i="2"/>
  <c r="F331" i="2"/>
  <c r="D332" i="2"/>
  <c r="F332" i="2"/>
  <c r="D333" i="2"/>
  <c r="F333" i="2"/>
  <c r="D334" i="2"/>
  <c r="F334" i="2"/>
  <c r="H334" i="2"/>
  <c r="D335" i="2"/>
  <c r="F335" i="2"/>
  <c r="D336" i="2"/>
  <c r="F336" i="2"/>
  <c r="G336" i="2"/>
  <c r="D337" i="2"/>
  <c r="F337" i="2"/>
  <c r="H337" i="2"/>
  <c r="D338" i="2"/>
  <c r="F338" i="2"/>
  <c r="H338" i="2"/>
  <c r="D339" i="2"/>
  <c r="F339" i="2"/>
  <c r="D340" i="2"/>
  <c r="F340" i="2"/>
  <c r="H340" i="2"/>
  <c r="D341" i="2"/>
  <c r="F341" i="2"/>
  <c r="D342" i="2"/>
  <c r="G342" i="2"/>
  <c r="F342" i="2"/>
  <c r="H342" i="2"/>
  <c r="H16" i="2"/>
  <c r="H15" i="2"/>
  <c r="H12" i="2"/>
  <c r="H13" i="2"/>
  <c r="H30" i="2"/>
  <c r="H33" i="2"/>
  <c r="H36" i="2"/>
  <c r="H46" i="2"/>
  <c r="H53" i="2"/>
  <c r="H54" i="2"/>
  <c r="H57" i="2"/>
  <c r="H58" i="2"/>
  <c r="H62" i="2"/>
  <c r="H64" i="2"/>
  <c r="H68" i="2"/>
  <c r="H69" i="2"/>
  <c r="H70" i="2"/>
  <c r="H73" i="2"/>
  <c r="H74" i="2"/>
  <c r="H76" i="2"/>
  <c r="H78" i="2"/>
  <c r="H81" i="2"/>
  <c r="H85" i="2"/>
  <c r="H86" i="2"/>
  <c r="H89" i="2"/>
  <c r="H90" i="2"/>
  <c r="H94" i="2"/>
  <c r="H96" i="2"/>
  <c r="H97" i="2"/>
  <c r="H102" i="2"/>
  <c r="H105" i="2"/>
  <c r="H106" i="2"/>
  <c r="H108" i="2"/>
  <c r="H110" i="2"/>
  <c r="H113" i="2"/>
  <c r="H117" i="2"/>
  <c r="H118" i="2"/>
  <c r="H121" i="2"/>
  <c r="H122" i="2"/>
  <c r="H126" i="2"/>
  <c r="H128" i="2"/>
  <c r="H134" i="2"/>
  <c r="H137" i="2"/>
  <c r="H138" i="2"/>
  <c r="H140" i="2"/>
  <c r="H142" i="2"/>
  <c r="H145" i="2"/>
  <c r="H149" i="2"/>
  <c r="H150" i="2"/>
  <c r="H153" i="2"/>
  <c r="H154" i="2"/>
  <c r="H158" i="2"/>
  <c r="H160" i="2"/>
  <c r="H161" i="2"/>
  <c r="H166" i="2"/>
  <c r="H169" i="2"/>
  <c r="H170" i="2"/>
  <c r="H172" i="2"/>
  <c r="H174" i="2"/>
  <c r="H177" i="2"/>
  <c r="H181" i="2"/>
  <c r="H182" i="2"/>
  <c r="H185" i="2"/>
  <c r="H186" i="2"/>
  <c r="H188" i="2"/>
  <c r="H189" i="2"/>
  <c r="H193" i="2"/>
  <c r="H197" i="2"/>
  <c r="H201" i="2"/>
  <c r="H202" i="2"/>
  <c r="H204" i="2"/>
  <c r="H205" i="2"/>
  <c r="H208" i="2"/>
  <c r="H209" i="2"/>
  <c r="H213" i="2"/>
  <c r="H214" i="2"/>
  <c r="H217" i="2"/>
  <c r="H218" i="2"/>
  <c r="H220" i="2"/>
  <c r="H221" i="2"/>
  <c r="H225" i="2"/>
  <c r="H229" i="2"/>
  <c r="H233" i="2"/>
  <c r="H234" i="2"/>
  <c r="H236" i="2"/>
  <c r="H237" i="2"/>
  <c r="H238" i="2"/>
  <c r="H239" i="2"/>
  <c r="H240" i="2"/>
  <c r="H243" i="2"/>
  <c r="H245" i="2"/>
  <c r="H247" i="2"/>
  <c r="H248" i="2"/>
  <c r="H250" i="2"/>
  <c r="H252" i="2"/>
  <c r="H253" i="2"/>
  <c r="H256" i="2"/>
  <c r="H258" i="2"/>
  <c r="H259" i="2"/>
  <c r="H261" i="2"/>
  <c r="H262" i="2"/>
  <c r="H263" i="2"/>
  <c r="H264" i="2"/>
  <c r="H266" i="2"/>
  <c r="H267" i="2"/>
  <c r="H268" i="2"/>
  <c r="H269" i="2"/>
  <c r="H271" i="2"/>
  <c r="H272" i="2"/>
  <c r="H275" i="2"/>
  <c r="H277" i="2"/>
  <c r="H279" i="2"/>
  <c r="H280" i="2"/>
  <c r="H282" i="2"/>
  <c r="H284" i="2"/>
  <c r="H285" i="2"/>
  <c r="H288" i="2"/>
  <c r="H290" i="2"/>
  <c r="H291" i="2"/>
  <c r="H293" i="2"/>
  <c r="H294" i="2"/>
  <c r="H295" i="2"/>
  <c r="H296" i="2"/>
  <c r="H298" i="2"/>
  <c r="H299" i="2"/>
  <c r="H300" i="2"/>
  <c r="H301" i="2"/>
  <c r="H303" i="2"/>
  <c r="H304" i="2"/>
  <c r="H307" i="2"/>
  <c r="H309" i="2"/>
  <c r="H311" i="2"/>
  <c r="H312" i="2"/>
  <c r="H314" i="2"/>
  <c r="H316" i="2"/>
  <c r="H317" i="2"/>
  <c r="H320" i="2"/>
  <c r="H322" i="2"/>
  <c r="H323" i="2"/>
  <c r="H325" i="2"/>
  <c r="H326" i="2"/>
  <c r="H327" i="2"/>
  <c r="H328" i="2"/>
  <c r="H330" i="2"/>
  <c r="H331" i="2"/>
  <c r="H332" i="2"/>
  <c r="H333" i="2"/>
  <c r="H335" i="2"/>
  <c r="H336" i="2"/>
  <c r="H339" i="2"/>
  <c r="H341" i="2"/>
  <c r="G16" i="2"/>
  <c r="G15" i="2"/>
  <c r="G29" i="2"/>
  <c r="G30" i="2"/>
  <c r="G33" i="2"/>
  <c r="G34" i="2"/>
  <c r="G37" i="2"/>
  <c r="G42" i="2"/>
  <c r="G45" i="2"/>
  <c r="G53" i="2"/>
  <c r="G54" i="2"/>
  <c r="G57" i="2"/>
  <c r="G58" i="2"/>
  <c r="G59" i="2"/>
  <c r="G61" i="2"/>
  <c r="G62" i="2"/>
  <c r="G63" i="2"/>
  <c r="G64" i="2"/>
  <c r="G65" i="2"/>
  <c r="G66" i="2"/>
  <c r="G67" i="2"/>
  <c r="G70" i="2"/>
  <c r="G71" i="2"/>
  <c r="G73" i="2"/>
  <c r="G75" i="2"/>
  <c r="G76" i="2"/>
  <c r="G77" i="2"/>
  <c r="G78" i="2"/>
  <c r="G79" i="2"/>
  <c r="G81" i="2"/>
  <c r="G82" i="2"/>
  <c r="G85" i="2"/>
  <c r="G86" i="2"/>
  <c r="G87" i="2"/>
  <c r="G90" i="2"/>
  <c r="G91" i="2"/>
  <c r="G93" i="2"/>
  <c r="G94" i="2"/>
  <c r="G95" i="2"/>
  <c r="G96" i="2"/>
  <c r="G97" i="2"/>
  <c r="G98" i="2"/>
  <c r="G99" i="2"/>
  <c r="G102" i="2"/>
  <c r="G105" i="2"/>
  <c r="G106" i="2"/>
  <c r="G107" i="2"/>
  <c r="G108" i="2"/>
  <c r="G109" i="2"/>
  <c r="G110" i="2"/>
  <c r="G111" i="2"/>
  <c r="G113" i="2"/>
  <c r="G114" i="2"/>
  <c r="G115" i="2"/>
  <c r="G117" i="2"/>
  <c r="G118" i="2"/>
  <c r="G119" i="2"/>
  <c r="G121" i="2"/>
  <c r="G122" i="2"/>
  <c r="G125" i="2"/>
  <c r="G126" i="2"/>
  <c r="G128" i="2"/>
  <c r="G129" i="2"/>
  <c r="G130" i="2"/>
  <c r="G131" i="2"/>
  <c r="G134" i="2"/>
  <c r="G135" i="2"/>
  <c r="G137" i="2"/>
  <c r="G139" i="2"/>
  <c r="G140" i="2"/>
  <c r="G141" i="2"/>
  <c r="G142" i="2"/>
  <c r="G143" i="2"/>
  <c r="G145" i="2"/>
  <c r="G146" i="2"/>
  <c r="G149" i="2"/>
  <c r="G150" i="2"/>
  <c r="G151" i="2"/>
  <c r="G154" i="2"/>
  <c r="G155" i="2"/>
  <c r="G157" i="2"/>
  <c r="G158" i="2"/>
  <c r="G160" i="2"/>
  <c r="G161" i="2"/>
  <c r="G162" i="2"/>
  <c r="G163" i="2"/>
  <c r="G166" i="2"/>
  <c r="G169" i="2"/>
  <c r="G170" i="2"/>
  <c r="G171" i="2"/>
  <c r="G172" i="2"/>
  <c r="G173" i="2"/>
  <c r="G174" i="2"/>
  <c r="G175" i="2"/>
  <c r="G177" i="2"/>
  <c r="G178" i="2"/>
  <c r="G179" i="2"/>
  <c r="G181" i="2"/>
  <c r="G182" i="2"/>
  <c r="G183" i="2"/>
  <c r="G185" i="2"/>
  <c r="G186" i="2"/>
  <c r="G189" i="2"/>
  <c r="G191" i="2"/>
  <c r="G194" i="2"/>
  <c r="G195" i="2"/>
  <c r="G197" i="2"/>
  <c r="G199" i="2"/>
  <c r="G201" i="2"/>
  <c r="G202" i="2"/>
  <c r="G205" i="2"/>
  <c r="G206" i="2"/>
  <c r="G207" i="2"/>
  <c r="G209" i="2"/>
  <c r="G210" i="2"/>
  <c r="G211" i="2"/>
  <c r="G213" i="2"/>
  <c r="G215" i="2"/>
  <c r="G217" i="2"/>
  <c r="G218" i="2"/>
  <c r="G221" i="2"/>
  <c r="G222" i="2"/>
  <c r="G223" i="2"/>
  <c r="G226" i="2"/>
  <c r="G227" i="2"/>
  <c r="G229" i="2"/>
  <c r="G231" i="2"/>
  <c r="G233" i="2"/>
  <c r="G234" i="2"/>
  <c r="G237" i="2"/>
  <c r="G239" i="2"/>
  <c r="G241" i="2"/>
  <c r="G242" i="2"/>
  <c r="G243" i="2"/>
  <c r="G245" i="2"/>
  <c r="G247" i="2"/>
  <c r="G249" i="2"/>
  <c r="G250" i="2"/>
  <c r="G253" i="2"/>
  <c r="G255" i="2"/>
  <c r="G258" i="2"/>
  <c r="G259" i="2"/>
  <c r="G261" i="2"/>
  <c r="G263" i="2"/>
  <c r="G265" i="2"/>
  <c r="G266" i="2"/>
  <c r="G269" i="2"/>
  <c r="G270" i="2"/>
  <c r="G271" i="2"/>
  <c r="G273" i="2"/>
  <c r="G274" i="2"/>
  <c r="G275" i="2"/>
  <c r="G277" i="2"/>
  <c r="G279" i="2"/>
  <c r="G281" i="2"/>
  <c r="G282" i="2"/>
  <c r="G285" i="2"/>
  <c r="G286" i="2"/>
  <c r="G287" i="2"/>
  <c r="G290" i="2"/>
  <c r="G291" i="2"/>
  <c r="G293" i="2"/>
  <c r="G295" i="2"/>
  <c r="G297" i="2"/>
  <c r="G298" i="2"/>
  <c r="G301" i="2"/>
  <c r="G303" i="2"/>
  <c r="G305" i="2"/>
  <c r="G306" i="2"/>
  <c r="G307" i="2"/>
  <c r="G309" i="2"/>
  <c r="G311" i="2"/>
  <c r="G313" i="2"/>
  <c r="G314" i="2"/>
  <c r="G317" i="2"/>
  <c r="G319" i="2"/>
  <c r="G322" i="2"/>
  <c r="G323" i="2"/>
  <c r="G325" i="2"/>
  <c r="G327" i="2"/>
  <c r="G329" i="2"/>
  <c r="G330" i="2"/>
  <c r="G333" i="2"/>
  <c r="G334" i="2"/>
  <c r="G335" i="2"/>
  <c r="G337" i="2"/>
  <c r="G338" i="2"/>
  <c r="G339" i="2"/>
  <c r="G341" i="2"/>
  <c r="I16" i="2"/>
  <c r="I15" i="2"/>
  <c r="I12" i="2"/>
  <c r="I13" i="2"/>
  <c r="I26" i="2"/>
  <c r="I27" i="2"/>
  <c r="I28" i="2"/>
  <c r="I29" i="2"/>
  <c r="J29" i="2" s="1"/>
  <c r="I30" i="2"/>
  <c r="I32" i="2"/>
  <c r="I33" i="2"/>
  <c r="J33" i="2"/>
  <c r="I34" i="2"/>
  <c r="J34" i="2" s="1"/>
  <c r="I35" i="2"/>
  <c r="I36" i="2"/>
  <c r="I37" i="2"/>
  <c r="I38" i="2"/>
  <c r="J38" i="2" s="1"/>
  <c r="I39" i="2"/>
  <c r="I40" i="2"/>
  <c r="I41" i="2"/>
  <c r="I42" i="2"/>
  <c r="J42" i="2" s="1"/>
  <c r="I45" i="2"/>
  <c r="I46" i="2"/>
  <c r="J46" i="2"/>
  <c r="I47" i="2"/>
  <c r="I49" i="2"/>
  <c r="I50" i="2"/>
  <c r="J50" i="2" s="1"/>
  <c r="I52" i="2"/>
  <c r="I53" i="2"/>
  <c r="I54" i="2"/>
  <c r="J54" i="2"/>
  <c r="I56" i="2"/>
  <c r="I57" i="2"/>
  <c r="I58" i="2"/>
  <c r="I59" i="2"/>
  <c r="I60" i="2"/>
  <c r="I61" i="2"/>
  <c r="I62" i="2"/>
  <c r="I63" i="2"/>
  <c r="I64" i="2"/>
  <c r="I65" i="2"/>
  <c r="I67" i="2"/>
  <c r="I68" i="2"/>
  <c r="I69" i="2"/>
  <c r="I70" i="2"/>
  <c r="I71" i="2"/>
  <c r="I72" i="2"/>
  <c r="I73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7" i="2"/>
  <c r="I108" i="2"/>
  <c r="I109" i="2"/>
  <c r="I110" i="2"/>
  <c r="I111" i="2"/>
  <c r="I112" i="2"/>
  <c r="I113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1" i="2"/>
  <c r="I132" i="2"/>
  <c r="I133" i="2"/>
  <c r="I134" i="2"/>
  <c r="I135" i="2"/>
  <c r="I136" i="2"/>
  <c r="I137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1" i="2"/>
  <c r="I172" i="2"/>
  <c r="I173" i="2"/>
  <c r="I174" i="2"/>
  <c r="I175" i="2"/>
  <c r="I176" i="2"/>
  <c r="I177" i="2"/>
  <c r="I179" i="2"/>
  <c r="I180" i="2"/>
  <c r="I181" i="2"/>
  <c r="I182" i="2"/>
  <c r="I183" i="2"/>
  <c r="I184" i="2"/>
  <c r="I185" i="2"/>
  <c r="I186" i="2"/>
  <c r="I187" i="2"/>
  <c r="I188" i="2"/>
  <c r="I189" i="2"/>
  <c r="I191" i="2"/>
  <c r="I192" i="2"/>
  <c r="I193" i="2"/>
  <c r="I195" i="2"/>
  <c r="I196" i="2"/>
  <c r="I197" i="2"/>
  <c r="I198" i="2"/>
  <c r="I199" i="2"/>
  <c r="I200" i="2"/>
  <c r="I201" i="2"/>
  <c r="I203" i="2"/>
  <c r="I204" i="2"/>
  <c r="I205" i="2"/>
  <c r="I207" i="2"/>
  <c r="I208" i="2"/>
  <c r="I209" i="2"/>
  <c r="I211" i="2"/>
  <c r="I212" i="2"/>
  <c r="I213" i="2"/>
  <c r="I215" i="2"/>
  <c r="I216" i="2"/>
  <c r="I217" i="2"/>
  <c r="I218" i="2"/>
  <c r="I219" i="2"/>
  <c r="I220" i="2"/>
  <c r="I221" i="2"/>
  <c r="I223" i="2"/>
  <c r="I224" i="2"/>
  <c r="I225" i="2"/>
  <c r="I227" i="2"/>
  <c r="I228" i="2"/>
  <c r="I229" i="2"/>
  <c r="I230" i="2"/>
  <c r="I231" i="2"/>
  <c r="I232" i="2"/>
  <c r="I233" i="2"/>
  <c r="I235" i="2"/>
  <c r="I236" i="2"/>
  <c r="I237" i="2"/>
  <c r="I239" i="2"/>
  <c r="I240" i="2"/>
  <c r="I241" i="2"/>
  <c r="I243" i="2"/>
  <c r="I244" i="2"/>
  <c r="I245" i="2"/>
  <c r="I247" i="2"/>
  <c r="I248" i="2"/>
  <c r="I249" i="2"/>
  <c r="I250" i="2"/>
  <c r="I251" i="2"/>
  <c r="I252" i="2"/>
  <c r="I253" i="2"/>
  <c r="I255" i="2"/>
  <c r="I256" i="2"/>
  <c r="I257" i="2"/>
  <c r="I259" i="2"/>
  <c r="I260" i="2"/>
  <c r="I261" i="2"/>
  <c r="I262" i="2"/>
  <c r="I263" i="2"/>
  <c r="I264" i="2"/>
  <c r="I265" i="2"/>
  <c r="I267" i="2"/>
  <c r="I268" i="2"/>
  <c r="I269" i="2"/>
  <c r="I271" i="2"/>
  <c r="I272" i="2"/>
  <c r="I273" i="2"/>
  <c r="I275" i="2"/>
  <c r="I276" i="2"/>
  <c r="I277" i="2"/>
  <c r="I279" i="2"/>
  <c r="I280" i="2"/>
  <c r="I281" i="2"/>
  <c r="I282" i="2"/>
  <c r="I283" i="2"/>
  <c r="I284" i="2"/>
  <c r="I285" i="2"/>
  <c r="I287" i="2"/>
  <c r="I288" i="2"/>
  <c r="I289" i="2"/>
  <c r="I291" i="2"/>
  <c r="I292" i="2"/>
  <c r="I293" i="2"/>
  <c r="I294" i="2"/>
  <c r="I295" i="2"/>
  <c r="I296" i="2"/>
  <c r="I297" i="2"/>
  <c r="I299" i="2"/>
  <c r="I300" i="2"/>
  <c r="I301" i="2"/>
  <c r="I303" i="2"/>
  <c r="I304" i="2"/>
  <c r="I305" i="2"/>
  <c r="I307" i="2"/>
  <c r="I308" i="2"/>
  <c r="I309" i="2"/>
  <c r="I311" i="2"/>
  <c r="I312" i="2"/>
  <c r="I313" i="2"/>
  <c r="I314" i="2"/>
  <c r="I315" i="2"/>
  <c r="I316" i="2"/>
  <c r="I317" i="2"/>
  <c r="I319" i="2"/>
  <c r="I320" i="2"/>
  <c r="I321" i="2"/>
  <c r="I323" i="2"/>
  <c r="I324" i="2"/>
  <c r="I325" i="2"/>
  <c r="I326" i="2"/>
  <c r="I327" i="2"/>
  <c r="I328" i="2"/>
  <c r="I329" i="2"/>
  <c r="I331" i="2"/>
  <c r="I332" i="2"/>
  <c r="I333" i="2"/>
  <c r="I335" i="2"/>
  <c r="I336" i="2"/>
  <c r="I337" i="2"/>
  <c r="I339" i="2"/>
  <c r="I340" i="2"/>
  <c r="I341" i="2"/>
  <c r="D16" i="2"/>
  <c r="D15" i="2"/>
  <c r="J16" i="2"/>
  <c r="J15" i="2"/>
  <c r="J13" i="2"/>
  <c r="J12" i="2"/>
  <c r="J26" i="2"/>
  <c r="J27" i="2"/>
  <c r="J28" i="2"/>
  <c r="J30" i="2"/>
  <c r="J32" i="2"/>
  <c r="J35" i="2"/>
  <c r="J36" i="2"/>
  <c r="J37" i="2"/>
  <c r="J39" i="2"/>
  <c r="J40" i="2"/>
  <c r="J41" i="2"/>
  <c r="J45" i="2"/>
  <c r="J47" i="2"/>
  <c r="J49" i="2"/>
  <c r="J52" i="2"/>
  <c r="J53" i="2"/>
  <c r="J56" i="2"/>
  <c r="J57" i="2"/>
  <c r="J58" i="2"/>
  <c r="J59" i="2"/>
  <c r="J60" i="2"/>
  <c r="J61" i="2"/>
  <c r="J62" i="2"/>
  <c r="J63" i="2"/>
  <c r="J64" i="2"/>
  <c r="J65" i="2"/>
  <c r="J67" i="2"/>
  <c r="J68" i="2"/>
  <c r="J69" i="2"/>
  <c r="J70" i="2"/>
  <c r="J71" i="2"/>
  <c r="J72" i="2"/>
  <c r="J73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7" i="2"/>
  <c r="J108" i="2"/>
  <c r="J109" i="2"/>
  <c r="J110" i="2"/>
  <c r="J111" i="2"/>
  <c r="J112" i="2"/>
  <c r="J113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1" i="2"/>
  <c r="J132" i="2"/>
  <c r="J133" i="2"/>
  <c r="J134" i="2"/>
  <c r="J135" i="2"/>
  <c r="J136" i="2"/>
  <c r="J137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1" i="2"/>
  <c r="J172" i="2"/>
  <c r="J173" i="2"/>
  <c r="J174" i="2"/>
  <c r="J175" i="2"/>
  <c r="J176" i="2"/>
  <c r="J177" i="2"/>
  <c r="J179" i="2"/>
  <c r="J180" i="2"/>
  <c r="J181" i="2"/>
  <c r="J182" i="2"/>
  <c r="J183" i="2"/>
  <c r="J184" i="2"/>
  <c r="J185" i="2"/>
  <c r="J186" i="2"/>
  <c r="J187" i="2"/>
  <c r="J188" i="2"/>
  <c r="J189" i="2"/>
  <c r="J191" i="2"/>
  <c r="J192" i="2"/>
  <c r="J193" i="2"/>
  <c r="J195" i="2"/>
  <c r="J196" i="2"/>
  <c r="J197" i="2"/>
  <c r="J198" i="2"/>
  <c r="J199" i="2"/>
  <c r="J200" i="2"/>
  <c r="J201" i="2"/>
  <c r="J203" i="2"/>
  <c r="J204" i="2"/>
  <c r="J205" i="2"/>
  <c r="J207" i="2"/>
  <c r="J208" i="2"/>
  <c r="J209" i="2"/>
  <c r="J211" i="2"/>
  <c r="J212" i="2"/>
  <c r="J213" i="2"/>
  <c r="J215" i="2"/>
  <c r="J216" i="2"/>
  <c r="J217" i="2"/>
  <c r="J218" i="2"/>
  <c r="J219" i="2"/>
  <c r="J220" i="2"/>
  <c r="J221" i="2"/>
  <c r="J223" i="2"/>
  <c r="J224" i="2"/>
  <c r="J225" i="2"/>
  <c r="J227" i="2"/>
  <c r="J228" i="2"/>
  <c r="J229" i="2"/>
  <c r="J230" i="2"/>
  <c r="J231" i="2"/>
  <c r="J232" i="2"/>
  <c r="J233" i="2"/>
  <c r="J235" i="2"/>
  <c r="J236" i="2"/>
  <c r="J237" i="2"/>
  <c r="J239" i="2"/>
  <c r="J240" i="2"/>
  <c r="J241" i="2"/>
  <c r="J243" i="2"/>
  <c r="J244" i="2"/>
  <c r="J245" i="2"/>
  <c r="J247" i="2"/>
  <c r="J248" i="2"/>
  <c r="J249" i="2"/>
  <c r="J250" i="2"/>
  <c r="J251" i="2"/>
  <c r="J252" i="2"/>
  <c r="J253" i="2"/>
  <c r="J255" i="2"/>
  <c r="J256" i="2"/>
  <c r="J257" i="2"/>
  <c r="J259" i="2"/>
  <c r="J260" i="2"/>
  <c r="J261" i="2"/>
  <c r="J262" i="2"/>
  <c r="J263" i="2"/>
  <c r="J264" i="2"/>
  <c r="J265" i="2"/>
  <c r="J267" i="2"/>
  <c r="J268" i="2"/>
  <c r="J269" i="2"/>
  <c r="J271" i="2"/>
  <c r="J272" i="2"/>
  <c r="J273" i="2"/>
  <c r="J275" i="2"/>
  <c r="J276" i="2"/>
  <c r="J277" i="2"/>
  <c r="J279" i="2"/>
  <c r="J280" i="2"/>
  <c r="J281" i="2"/>
  <c r="J282" i="2"/>
  <c r="J283" i="2"/>
  <c r="J284" i="2"/>
  <c r="J285" i="2"/>
  <c r="J287" i="2"/>
  <c r="J288" i="2"/>
  <c r="J289" i="2"/>
  <c r="J291" i="2"/>
  <c r="J292" i="2"/>
  <c r="J293" i="2"/>
  <c r="J294" i="2"/>
  <c r="J295" i="2"/>
  <c r="J296" i="2"/>
  <c r="J297" i="2"/>
  <c r="J299" i="2"/>
  <c r="J300" i="2"/>
  <c r="J301" i="2"/>
  <c r="J303" i="2"/>
  <c r="J304" i="2"/>
  <c r="J305" i="2"/>
  <c r="J307" i="2"/>
  <c r="J308" i="2"/>
  <c r="J309" i="2"/>
  <c r="J311" i="2"/>
  <c r="J312" i="2"/>
  <c r="J313" i="2"/>
  <c r="J314" i="2"/>
  <c r="J315" i="2"/>
  <c r="J316" i="2"/>
  <c r="J317" i="2"/>
  <c r="J319" i="2"/>
  <c r="J320" i="2"/>
  <c r="J321" i="2"/>
  <c r="J323" i="2"/>
  <c r="J324" i="2"/>
  <c r="J325" i="2"/>
  <c r="J326" i="2"/>
  <c r="J327" i="2"/>
  <c r="J328" i="2"/>
  <c r="J329" i="2"/>
  <c r="J331" i="2"/>
  <c r="J332" i="2"/>
  <c r="J333" i="2"/>
  <c r="J335" i="2"/>
  <c r="J336" i="2"/>
  <c r="J337" i="2"/>
  <c r="J339" i="2"/>
  <c r="J340" i="2"/>
  <c r="J341" i="2"/>
  <c r="D17" i="2"/>
  <c r="O16" i="2"/>
  <c r="O15" i="2"/>
  <c r="O13" i="2"/>
  <c r="N16" i="2"/>
  <c r="N15" i="2"/>
  <c r="N12" i="2"/>
  <c r="M16" i="2"/>
  <c r="M15" i="2"/>
  <c r="L16" i="2"/>
  <c r="L15" i="2"/>
  <c r="K16" i="2"/>
  <c r="K15" i="2"/>
  <c r="A13" i="2"/>
  <c r="G7" i="2"/>
  <c r="G6" i="2"/>
  <c r="G5" i="2"/>
  <c r="G4" i="2"/>
  <c r="D11" i="1"/>
  <c r="T16" i="1" s="1"/>
  <c r="D12" i="1"/>
  <c r="D13" i="1"/>
  <c r="D14" i="1"/>
  <c r="F6" i="1"/>
  <c r="G6" i="1"/>
  <c r="C7" i="1"/>
  <c r="E25" i="1"/>
  <c r="F25" i="1"/>
  <c r="C8" i="1"/>
  <c r="T12" i="1"/>
  <c r="E15" i="1"/>
  <c r="C17" i="1"/>
  <c r="T20" i="1"/>
  <c r="Q21" i="1"/>
  <c r="Q22" i="1"/>
  <c r="Q23" i="1"/>
  <c r="Q24" i="1"/>
  <c r="Q25" i="1"/>
  <c r="K13" i="2"/>
  <c r="K12" i="2"/>
  <c r="M12" i="2"/>
  <c r="M13" i="2"/>
  <c r="L12" i="2"/>
  <c r="L13" i="2"/>
  <c r="G25" i="1"/>
  <c r="H25" i="1"/>
  <c r="E23" i="1"/>
  <c r="F23" i="1"/>
  <c r="P23" i="1"/>
  <c r="T5" i="1"/>
  <c r="T15" i="1"/>
  <c r="T13" i="1"/>
  <c r="G24" i="1"/>
  <c r="I24" i="1"/>
  <c r="E22" i="1"/>
  <c r="F22" i="1"/>
  <c r="P22" i="1"/>
  <c r="T7" i="1"/>
  <c r="T2" i="1"/>
  <c r="O12" i="2"/>
  <c r="E24" i="1"/>
  <c r="F24" i="1"/>
  <c r="P24" i="1"/>
  <c r="T6" i="1"/>
  <c r="T17" i="1"/>
  <c r="T14" i="1"/>
  <c r="T11" i="1"/>
  <c r="E21" i="1"/>
  <c r="F21" i="1"/>
  <c r="N13" i="2"/>
  <c r="T10" i="1"/>
  <c r="T4" i="1"/>
  <c r="T9" i="1"/>
  <c r="T19" i="1"/>
  <c r="P25" i="1"/>
  <c r="R25" i="1" s="1"/>
  <c r="G22" i="1"/>
  <c r="H22" i="1"/>
  <c r="T8" i="1"/>
  <c r="D12" i="2"/>
  <c r="D13" i="2"/>
  <c r="G302" i="2"/>
  <c r="G159" i="2"/>
  <c r="G12" i="2"/>
  <c r="G13" i="2"/>
  <c r="G190" i="2"/>
  <c r="G165" i="2"/>
  <c r="H165" i="2"/>
  <c r="G101" i="2"/>
  <c r="H101" i="2"/>
  <c r="G254" i="2"/>
  <c r="G318" i="2"/>
  <c r="G127" i="2"/>
  <c r="I342" i="2"/>
  <c r="J342" i="2"/>
  <c r="I334" i="2"/>
  <c r="J334" i="2"/>
  <c r="I318" i="2"/>
  <c r="J318" i="2"/>
  <c r="I310" i="2"/>
  <c r="J310" i="2"/>
  <c r="I302" i="2"/>
  <c r="J302" i="2"/>
  <c r="I286" i="2"/>
  <c r="J286" i="2"/>
  <c r="I278" i="2"/>
  <c r="J278" i="2"/>
  <c r="I270" i="2"/>
  <c r="J270" i="2"/>
  <c r="I254" i="2"/>
  <c r="J254" i="2"/>
  <c r="I246" i="2"/>
  <c r="J246" i="2"/>
  <c r="I238" i="2"/>
  <c r="J238" i="2"/>
  <c r="I222" i="2"/>
  <c r="J222" i="2"/>
  <c r="I214" i="2"/>
  <c r="J214" i="2"/>
  <c r="I206" i="2"/>
  <c r="J206" i="2"/>
  <c r="I190" i="2"/>
  <c r="J190" i="2"/>
  <c r="G315" i="2"/>
  <c r="G283" i="2"/>
  <c r="G251" i="2"/>
  <c r="G230" i="2"/>
  <c r="G219" i="2"/>
  <c r="G198" i="2"/>
  <c r="G187" i="2"/>
  <c r="G147" i="2"/>
  <c r="G138" i="2"/>
  <c r="G69" i="2"/>
  <c r="H192" i="2"/>
  <c r="G332" i="2"/>
  <c r="G268" i="2"/>
  <c r="H232" i="2"/>
  <c r="G232" i="2"/>
  <c r="G204" i="2"/>
  <c r="F180" i="2"/>
  <c r="H180" i="2"/>
  <c r="G180" i="2"/>
  <c r="F168" i="2"/>
  <c r="H168" i="2"/>
  <c r="F156" i="2"/>
  <c r="H156" i="2"/>
  <c r="G156" i="2"/>
  <c r="F132" i="2"/>
  <c r="H132" i="2"/>
  <c r="G308" i="2"/>
  <c r="G244" i="2"/>
  <c r="F112" i="2"/>
  <c r="H112" i="2"/>
  <c r="I31" i="2"/>
  <c r="J31" i="2" s="1"/>
  <c r="F31" i="2"/>
  <c r="G284" i="2"/>
  <c r="G220" i="2"/>
  <c r="F148" i="2"/>
  <c r="H148" i="2"/>
  <c r="G148" i="2"/>
  <c r="F136" i="2"/>
  <c r="H136" i="2"/>
  <c r="F124" i="2"/>
  <c r="H124" i="2"/>
  <c r="G124" i="2"/>
  <c r="F100" i="2"/>
  <c r="H100" i="2"/>
  <c r="I55" i="2"/>
  <c r="J55" i="2"/>
  <c r="F55" i="2"/>
  <c r="G324" i="2"/>
  <c r="G260" i="2"/>
  <c r="G196" i="2"/>
  <c r="F184" i="2"/>
  <c r="H184" i="2"/>
  <c r="G184" i="2"/>
  <c r="F80" i="2"/>
  <c r="H80" i="2"/>
  <c r="F48" i="2"/>
  <c r="H48" i="2" s="1"/>
  <c r="I338" i="2"/>
  <c r="J338" i="2"/>
  <c r="I330" i="2"/>
  <c r="J330" i="2"/>
  <c r="I322" i="2"/>
  <c r="J322" i="2"/>
  <c r="I306" i="2"/>
  <c r="J306" i="2"/>
  <c r="I298" i="2"/>
  <c r="J298" i="2"/>
  <c r="I290" i="2"/>
  <c r="J290" i="2"/>
  <c r="I274" i="2"/>
  <c r="J274" i="2"/>
  <c r="I266" i="2"/>
  <c r="J266" i="2"/>
  <c r="I258" i="2"/>
  <c r="J258" i="2"/>
  <c r="I242" i="2"/>
  <c r="J242" i="2"/>
  <c r="I234" i="2"/>
  <c r="J234" i="2"/>
  <c r="I226" i="2"/>
  <c r="J226" i="2"/>
  <c r="I210" i="2"/>
  <c r="J210" i="2"/>
  <c r="I202" i="2"/>
  <c r="J202" i="2"/>
  <c r="I194" i="2"/>
  <c r="J194" i="2"/>
  <c r="I178" i="2"/>
  <c r="J178" i="2"/>
  <c r="I170" i="2"/>
  <c r="J170" i="2"/>
  <c r="I138" i="2"/>
  <c r="J138" i="2"/>
  <c r="I130" i="2"/>
  <c r="J130" i="2"/>
  <c r="I114" i="2"/>
  <c r="J114" i="2"/>
  <c r="I106" i="2"/>
  <c r="J106" i="2"/>
  <c r="I74" i="2"/>
  <c r="J74" i="2"/>
  <c r="I66" i="2"/>
  <c r="J66" i="2"/>
  <c r="I48" i="2"/>
  <c r="J48" i="2" s="1"/>
  <c r="G331" i="2"/>
  <c r="G321" i="2"/>
  <c r="G299" i="2"/>
  <c r="G289" i="2"/>
  <c r="G267" i="2"/>
  <c r="G257" i="2"/>
  <c r="G235" i="2"/>
  <c r="G225" i="2"/>
  <c r="G203" i="2"/>
  <c r="G193" i="2"/>
  <c r="G133" i="2"/>
  <c r="G123" i="2"/>
  <c r="G83" i="2"/>
  <c r="G74" i="2"/>
  <c r="H224" i="2"/>
  <c r="G300" i="2"/>
  <c r="G236" i="2"/>
  <c r="H200" i="2"/>
  <c r="G200" i="2"/>
  <c r="F116" i="2"/>
  <c r="H116" i="2"/>
  <c r="F104" i="2"/>
  <c r="H104" i="2"/>
  <c r="G104" i="2"/>
  <c r="F92" i="2"/>
  <c r="H92" i="2"/>
  <c r="F60" i="2"/>
  <c r="H60" i="2"/>
  <c r="G60" i="2"/>
  <c r="G340" i="2"/>
  <c r="G276" i="2"/>
  <c r="G212" i="2"/>
  <c r="F176" i="2"/>
  <c r="H176" i="2"/>
  <c r="G176" i="2"/>
  <c r="F152" i="2"/>
  <c r="H152" i="2"/>
  <c r="G316" i="2"/>
  <c r="G252" i="2"/>
  <c r="G216" i="2"/>
  <c r="H216" i="2"/>
  <c r="G188" i="2"/>
  <c r="F164" i="2"/>
  <c r="H164" i="2"/>
  <c r="F84" i="2"/>
  <c r="H84" i="2"/>
  <c r="G84" i="2"/>
  <c r="F72" i="2"/>
  <c r="H72" i="2"/>
  <c r="G292" i="2"/>
  <c r="G228" i="2"/>
  <c r="F144" i="2"/>
  <c r="H144" i="2"/>
  <c r="F120" i="2"/>
  <c r="H120" i="2"/>
  <c r="G120" i="2"/>
  <c r="F12" i="2"/>
  <c r="F13" i="2"/>
  <c r="I43" i="2"/>
  <c r="J43" i="2" s="1"/>
  <c r="G68" i="2"/>
  <c r="G36" i="2"/>
  <c r="G88" i="2"/>
  <c r="G56" i="2"/>
  <c r="G40" i="2"/>
  <c r="T26" i="3"/>
  <c r="K38" i="3"/>
  <c r="E12" i="2"/>
  <c r="E13" i="2"/>
  <c r="E25" i="3"/>
  <c r="E14" i="4" s="1"/>
  <c r="F25" i="3"/>
  <c r="G25" i="3" s="1"/>
  <c r="F23" i="2"/>
  <c r="E22" i="3"/>
  <c r="E11" i="4" s="1"/>
  <c r="E27" i="3"/>
  <c r="E15" i="4" s="1"/>
  <c r="F27" i="3"/>
  <c r="G27" i="3" s="1"/>
  <c r="E21" i="3"/>
  <c r="F21" i="3"/>
  <c r="G21" i="3" s="1"/>
  <c r="K21" i="3" s="1"/>
  <c r="G23" i="1"/>
  <c r="H23" i="1"/>
  <c r="G72" i="2"/>
  <c r="G116" i="2"/>
  <c r="G100" i="2"/>
  <c r="G132" i="2"/>
  <c r="G152" i="2"/>
  <c r="R22" i="1"/>
  <c r="H31" i="2"/>
  <c r="G31" i="2"/>
  <c r="G144" i="2"/>
  <c r="G164" i="2"/>
  <c r="G92" i="2"/>
  <c r="G136" i="2"/>
  <c r="G112" i="2"/>
  <c r="G168" i="2"/>
  <c r="R24" i="1"/>
  <c r="P21" i="1"/>
  <c r="G21" i="1"/>
  <c r="H55" i="2"/>
  <c r="G55" i="2"/>
  <c r="G80" i="2"/>
  <c r="I21" i="1"/>
  <c r="R23" i="1"/>
  <c r="E14" i="1" s="1"/>
  <c r="R21" i="1"/>
  <c r="D18" i="2"/>
  <c r="E18" i="2"/>
  <c r="C12" i="1"/>
  <c r="C11" i="1"/>
  <c r="T37" i="3" l="1"/>
  <c r="K37" i="3"/>
  <c r="K32" i="3"/>
  <c r="T32" i="3"/>
  <c r="K36" i="3"/>
  <c r="T36" i="3"/>
  <c r="T31" i="3"/>
  <c r="K31" i="3"/>
  <c r="T44" i="3"/>
  <c r="K44" i="3"/>
  <c r="T41" i="3"/>
  <c r="K41" i="3"/>
  <c r="J24" i="3"/>
  <c r="T24" i="3"/>
  <c r="J25" i="3"/>
  <c r="T25" i="3"/>
  <c r="T30" i="3"/>
  <c r="K30" i="3"/>
  <c r="T42" i="3"/>
  <c r="K42" i="3"/>
  <c r="K39" i="3"/>
  <c r="T39" i="3"/>
  <c r="T34" i="3"/>
  <c r="K34" i="3"/>
  <c r="T29" i="3"/>
  <c r="K29" i="3"/>
  <c r="K33" i="3"/>
  <c r="T33" i="3"/>
  <c r="T28" i="3"/>
  <c r="K28" i="3"/>
  <c r="K27" i="3"/>
  <c r="T27" i="3"/>
  <c r="F22" i="3"/>
  <c r="G22" i="3" s="1"/>
  <c r="F35" i="3"/>
  <c r="G35" i="3" s="1"/>
  <c r="E19" i="4"/>
  <c r="E27" i="4"/>
  <c r="U43" i="3"/>
  <c r="T43" i="3"/>
  <c r="O21" i="1"/>
  <c r="O24" i="1"/>
  <c r="O22" i="1"/>
  <c r="C15" i="1"/>
  <c r="O25" i="1"/>
  <c r="O23" i="1"/>
  <c r="C16" i="1"/>
  <c r="D18" i="1" s="1"/>
  <c r="H32" i="2"/>
  <c r="G32" i="2"/>
  <c r="X2" i="3"/>
  <c r="P21" i="3"/>
  <c r="T21" i="3" s="1"/>
  <c r="G26" i="2"/>
  <c r="H26" i="2"/>
  <c r="H52" i="2"/>
  <c r="G52" i="2"/>
  <c r="H35" i="2"/>
  <c r="G35" i="2"/>
  <c r="F51" i="2"/>
  <c r="H51" i="2" s="1"/>
  <c r="I51" i="2"/>
  <c r="J51" i="2" s="1"/>
  <c r="G39" i="2"/>
  <c r="H39" i="2"/>
  <c r="G25" i="2"/>
  <c r="H25" i="2"/>
  <c r="H50" i="2"/>
  <c r="G50" i="2"/>
  <c r="F44" i="2"/>
  <c r="H44" i="2" s="1"/>
  <c r="I44" i="2"/>
  <c r="J44" i="2" s="1"/>
  <c r="H38" i="2"/>
  <c r="G38" i="2"/>
  <c r="I24" i="2"/>
  <c r="J24" i="2" s="1"/>
  <c r="F24" i="2"/>
  <c r="G24" i="2" s="1"/>
  <c r="H49" i="2"/>
  <c r="G49" i="2"/>
  <c r="G43" i="2"/>
  <c r="H43" i="2"/>
  <c r="G28" i="2"/>
  <c r="H28" i="2"/>
  <c r="H22" i="2"/>
  <c r="G22" i="2"/>
  <c r="H23" i="2"/>
  <c r="G23" i="2"/>
  <c r="H47" i="2"/>
  <c r="G47" i="2"/>
  <c r="H41" i="2"/>
  <c r="G41" i="2"/>
  <c r="H27" i="2"/>
  <c r="G27" i="2"/>
  <c r="T18" i="1"/>
  <c r="T3" i="1"/>
  <c r="I25" i="2"/>
  <c r="J25" i="2" s="1"/>
  <c r="G48" i="2"/>
  <c r="I21" i="2"/>
  <c r="G21" i="2"/>
  <c r="C11" i="3"/>
  <c r="C12" i="3"/>
  <c r="I18" i="2"/>
  <c r="F18" i="2"/>
  <c r="G18" i="2"/>
  <c r="C16" i="3" l="1"/>
  <c r="D18" i="3" s="1"/>
  <c r="O38" i="3"/>
  <c r="O27" i="3"/>
  <c r="O22" i="3"/>
  <c r="O40" i="3"/>
  <c r="O25" i="3"/>
  <c r="O43" i="3"/>
  <c r="O24" i="3"/>
  <c r="O37" i="3"/>
  <c r="O23" i="3"/>
  <c r="O21" i="3"/>
  <c r="O31" i="3"/>
  <c r="O28" i="3"/>
  <c r="O42" i="3"/>
  <c r="O30" i="3"/>
  <c r="O35" i="3"/>
  <c r="O33" i="3"/>
  <c r="O29" i="3"/>
  <c r="O36" i="3"/>
  <c r="O32" i="3"/>
  <c r="O41" i="3"/>
  <c r="O26" i="3"/>
  <c r="O39" i="3"/>
  <c r="O44" i="3"/>
  <c r="O34" i="3"/>
  <c r="C15" i="3"/>
  <c r="F18" i="3" s="1"/>
  <c r="F19" i="3" s="1"/>
  <c r="K35" i="3"/>
  <c r="T35" i="3"/>
  <c r="J22" i="3"/>
  <c r="T22" i="3"/>
  <c r="E14" i="3"/>
  <c r="M5" i="2"/>
  <c r="M3" i="2"/>
  <c r="M6" i="2"/>
  <c r="H24" i="2"/>
  <c r="J21" i="2"/>
  <c r="G44" i="2"/>
  <c r="G51" i="2"/>
  <c r="C18" i="1"/>
  <c r="E16" i="1"/>
  <c r="E17" i="1" s="1"/>
  <c r="J18" i="2"/>
  <c r="H18" i="2"/>
  <c r="C18" i="3" l="1"/>
  <c r="M4" i="2"/>
  <c r="M2" i="2"/>
  <c r="M1" i="2"/>
  <c r="O336" i="2"/>
  <c r="O304" i="2"/>
  <c r="O272" i="2"/>
  <c r="O240" i="2"/>
  <c r="O318" i="2"/>
  <c r="O286" i="2"/>
  <c r="O295" i="2"/>
  <c r="O218" i="2"/>
  <c r="O186" i="2"/>
  <c r="O154" i="2"/>
  <c r="O122" i="2"/>
  <c r="O319" i="2"/>
  <c r="O228" i="2"/>
  <c r="O196" i="2"/>
  <c r="O164" i="2"/>
  <c r="O132" i="2"/>
  <c r="O100" i="2"/>
  <c r="O329" i="2"/>
  <c r="O269" i="2"/>
  <c r="O321" i="2"/>
  <c r="O187" i="2"/>
  <c r="O259" i="2"/>
  <c r="O273" i="2"/>
  <c r="O111" i="2"/>
  <c r="O109" i="2"/>
  <c r="O153" i="2"/>
  <c r="O151" i="2"/>
  <c r="O175" i="2"/>
  <c r="O94" i="2"/>
  <c r="O195" i="2"/>
  <c r="O73" i="2"/>
  <c r="O41" i="2"/>
  <c r="O163" i="2"/>
  <c r="O50" i="2"/>
  <c r="O107" i="2"/>
  <c r="O75" i="2"/>
  <c r="O43" i="2"/>
  <c r="O99" i="2"/>
  <c r="O60" i="2"/>
  <c r="O123" i="2"/>
  <c r="O332" i="2"/>
  <c r="O300" i="2"/>
  <c r="O268" i="2"/>
  <c r="O236" i="2"/>
  <c r="O314" i="2"/>
  <c r="O282" i="2"/>
  <c r="O279" i="2"/>
  <c r="O214" i="2"/>
  <c r="O182" i="2"/>
  <c r="O150" i="2"/>
  <c r="O118" i="2"/>
  <c r="O303" i="2"/>
  <c r="O224" i="2"/>
  <c r="O192" i="2"/>
  <c r="O160" i="2"/>
  <c r="O128" i="2"/>
  <c r="O315" i="2"/>
  <c r="O317" i="2"/>
  <c r="O262" i="2"/>
  <c r="O309" i="2"/>
  <c r="O171" i="2"/>
  <c r="O257" i="2"/>
  <c r="O239" i="2"/>
  <c r="O246" i="2"/>
  <c r="O96" i="2"/>
  <c r="O137" i="2"/>
  <c r="O135" i="2"/>
  <c r="O173" i="2"/>
  <c r="O90" i="2"/>
  <c r="O177" i="2"/>
  <c r="O69" i="2"/>
  <c r="O37" i="2"/>
  <c r="O79" i="2"/>
  <c r="O46" i="2"/>
  <c r="O97" i="2"/>
  <c r="O71" i="2"/>
  <c r="O39" i="2"/>
  <c r="O91" i="2"/>
  <c r="O56" i="2"/>
  <c r="O105" i="2"/>
  <c r="O22" i="2"/>
  <c r="O328" i="2"/>
  <c r="O296" i="2"/>
  <c r="O264" i="2"/>
  <c r="O342" i="2"/>
  <c r="O310" i="2"/>
  <c r="O278" i="2"/>
  <c r="O263" i="2"/>
  <c r="O210" i="2"/>
  <c r="O178" i="2"/>
  <c r="O146" i="2"/>
  <c r="O114" i="2"/>
  <c r="O287" i="2"/>
  <c r="O220" i="2"/>
  <c r="O188" i="2"/>
  <c r="O156" i="2"/>
  <c r="O124" i="2"/>
  <c r="O289" i="2"/>
  <c r="O291" i="2"/>
  <c r="O258" i="2"/>
  <c r="O283" i="2"/>
  <c r="O341" i="2"/>
  <c r="O255" i="2"/>
  <c r="O225" i="2"/>
  <c r="O238" i="2"/>
  <c r="O92" i="2"/>
  <c r="O121" i="2"/>
  <c r="O119" i="2"/>
  <c r="O165" i="2"/>
  <c r="O86" i="2"/>
  <c r="O161" i="2"/>
  <c r="O65" i="2"/>
  <c r="O33" i="2"/>
  <c r="O74" i="2"/>
  <c r="O42" i="2"/>
  <c r="O89" i="2"/>
  <c r="O67" i="2"/>
  <c r="O35" i="2"/>
  <c r="O80" i="2"/>
  <c r="O52" i="2"/>
  <c r="O93" i="2"/>
  <c r="O23" i="2"/>
  <c r="O324" i="2"/>
  <c r="O292" i="2"/>
  <c r="O260" i="2"/>
  <c r="O338" i="2"/>
  <c r="O306" i="2"/>
  <c r="O274" i="2"/>
  <c r="O237" i="2"/>
  <c r="O206" i="2"/>
  <c r="O174" i="2"/>
  <c r="O142" i="2"/>
  <c r="O110" i="2"/>
  <c r="O271" i="2"/>
  <c r="O216" i="2"/>
  <c r="O184" i="2"/>
  <c r="O152" i="2"/>
  <c r="O120" i="2"/>
  <c r="O277" i="2"/>
  <c r="O265" i="2"/>
  <c r="O254" i="2"/>
  <c r="O323" i="2"/>
  <c r="O325" i="2"/>
  <c r="O251" i="2"/>
  <c r="O209" i="2"/>
  <c r="O205" i="2"/>
  <c r="O88" i="2"/>
  <c r="O243" i="2"/>
  <c r="O103" i="2"/>
  <c r="O149" i="2"/>
  <c r="O249" i="2"/>
  <c r="O145" i="2"/>
  <c r="O61" i="2"/>
  <c r="O29" i="2"/>
  <c r="O70" i="2"/>
  <c r="O38" i="2"/>
  <c r="O77" i="2"/>
  <c r="O63" i="2"/>
  <c r="O31" i="2"/>
  <c r="O131" i="2"/>
  <c r="O48" i="2"/>
  <c r="O76" i="2"/>
  <c r="O24" i="2"/>
  <c r="O320" i="2"/>
  <c r="O288" i="2"/>
  <c r="O256" i="2"/>
  <c r="O334" i="2"/>
  <c r="O302" i="2"/>
  <c r="O270" i="2"/>
  <c r="O234" i="2"/>
  <c r="O202" i="2"/>
  <c r="O170" i="2"/>
  <c r="O138" i="2"/>
  <c r="O106" i="2"/>
  <c r="O253" i="2"/>
  <c r="O212" i="2"/>
  <c r="O180" i="2"/>
  <c r="O148" i="2"/>
  <c r="O116" i="2"/>
  <c r="O229" i="2"/>
  <c r="O227" i="2"/>
  <c r="O223" i="2"/>
  <c r="O297" i="2"/>
  <c r="O313" i="2"/>
  <c r="O231" i="2"/>
  <c r="O185" i="2"/>
  <c r="O179" i="2"/>
  <c r="O299" i="2"/>
  <c r="O235" i="2"/>
  <c r="O305" i="2"/>
  <c r="O133" i="2"/>
  <c r="O241" i="2"/>
  <c r="O129" i="2"/>
  <c r="O57" i="2"/>
  <c r="O95" i="2"/>
  <c r="O66" i="2"/>
  <c r="O34" i="2"/>
  <c r="O217" i="2"/>
  <c r="O59" i="2"/>
  <c r="O27" i="2"/>
  <c r="O78" i="2"/>
  <c r="O44" i="2"/>
  <c r="O21" i="2"/>
  <c r="O316" i="2"/>
  <c r="O284" i="2"/>
  <c r="O252" i="2"/>
  <c r="O330" i="2"/>
  <c r="O298" i="2"/>
  <c r="O266" i="2"/>
  <c r="O230" i="2"/>
  <c r="O198" i="2"/>
  <c r="O166" i="2"/>
  <c r="O134" i="2"/>
  <c r="O102" i="2"/>
  <c r="O250" i="2"/>
  <c r="O208" i="2"/>
  <c r="O176" i="2"/>
  <c r="O144" i="2"/>
  <c r="O112" i="2"/>
  <c r="O213" i="2"/>
  <c r="O331" i="2"/>
  <c r="O207" i="2"/>
  <c r="O285" i="2"/>
  <c r="O301" i="2"/>
  <c r="O215" i="2"/>
  <c r="O159" i="2"/>
  <c r="O157" i="2"/>
  <c r="O245" i="2"/>
  <c r="O193" i="2"/>
  <c r="O267" i="2"/>
  <c r="O117" i="2"/>
  <c r="O233" i="2"/>
  <c r="O113" i="2"/>
  <c r="O53" i="2"/>
  <c r="O87" i="2"/>
  <c r="O62" i="2"/>
  <c r="O30" i="2"/>
  <c r="O147" i="2"/>
  <c r="O55" i="2"/>
  <c r="O32" i="2"/>
  <c r="O72" i="2"/>
  <c r="O40" i="2"/>
  <c r="O25" i="2"/>
  <c r="O312" i="2"/>
  <c r="O280" i="2"/>
  <c r="O248" i="2"/>
  <c r="O326" i="2"/>
  <c r="O294" i="2"/>
  <c r="O327" i="2"/>
  <c r="O226" i="2"/>
  <c r="O194" i="2"/>
  <c r="O162" i="2"/>
  <c r="O130" i="2"/>
  <c r="O339" i="2"/>
  <c r="O247" i="2"/>
  <c r="O204" i="2"/>
  <c r="O172" i="2"/>
  <c r="O140" i="2"/>
  <c r="O108" i="2"/>
  <c r="O197" i="2"/>
  <c r="O307" i="2"/>
  <c r="O191" i="2"/>
  <c r="O219" i="2"/>
  <c r="O275" i="2"/>
  <c r="O199" i="2"/>
  <c r="O143" i="2"/>
  <c r="O141" i="2"/>
  <c r="O211" i="2"/>
  <c r="O169" i="2"/>
  <c r="O242" i="2"/>
  <c r="O101" i="2"/>
  <c r="O293" i="2"/>
  <c r="O115" i="2"/>
  <c r="O49" i="2"/>
  <c r="O85" i="2"/>
  <c r="O58" i="2"/>
  <c r="O26" i="2"/>
  <c r="O84" i="2"/>
  <c r="O51" i="2"/>
  <c r="O201" i="2"/>
  <c r="O68" i="2"/>
  <c r="O36" i="2"/>
  <c r="O311" i="2"/>
  <c r="O168" i="2"/>
  <c r="O183" i="2"/>
  <c r="O83" i="2"/>
  <c r="O64" i="2"/>
  <c r="O222" i="2"/>
  <c r="O136" i="2"/>
  <c r="O127" i="2"/>
  <c r="O45" i="2"/>
  <c r="O28" i="2"/>
  <c r="O340" i="2"/>
  <c r="O190" i="2"/>
  <c r="O104" i="2"/>
  <c r="O125" i="2"/>
  <c r="O81" i="2"/>
  <c r="O308" i="2"/>
  <c r="O158" i="2"/>
  <c r="O337" i="2"/>
  <c r="O181" i="2"/>
  <c r="O54" i="2"/>
  <c r="O276" i="2"/>
  <c r="O126" i="2"/>
  <c r="O281" i="2"/>
  <c r="O167" i="2"/>
  <c r="O155" i="2"/>
  <c r="O244" i="2"/>
  <c r="O335" i="2"/>
  <c r="O333" i="2"/>
  <c r="O189" i="2"/>
  <c r="O82" i="2"/>
  <c r="O322" i="2"/>
  <c r="O232" i="2"/>
  <c r="O203" i="2"/>
  <c r="O98" i="2"/>
  <c r="O47" i="2"/>
  <c r="O290" i="2"/>
  <c r="O200" i="2"/>
  <c r="O261" i="2"/>
  <c r="O221" i="2"/>
  <c r="O139" i="2"/>
  <c r="O18" i="2"/>
  <c r="M327" i="2" l="1"/>
  <c r="M295" i="2"/>
  <c r="M263" i="2"/>
  <c r="M341" i="2"/>
  <c r="M309" i="2"/>
  <c r="M277" i="2"/>
  <c r="M274" i="2"/>
  <c r="M217" i="2"/>
  <c r="M185" i="2"/>
  <c r="M153" i="2"/>
  <c r="M121" i="2"/>
  <c r="M314" i="2"/>
  <c r="M223" i="2"/>
  <c r="M191" i="2"/>
  <c r="M159" i="2"/>
  <c r="M127" i="2"/>
  <c r="M320" i="2"/>
  <c r="M192" i="2"/>
  <c r="M286" i="2"/>
  <c r="M186" i="2"/>
  <c r="M252" i="2"/>
  <c r="M264" i="2"/>
  <c r="M292" i="2"/>
  <c r="M154" i="2"/>
  <c r="M188" i="2"/>
  <c r="M190" i="2"/>
  <c r="M184" i="2"/>
  <c r="M128" i="2"/>
  <c r="M206" i="2"/>
  <c r="M78" i="2"/>
  <c r="M44" i="2"/>
  <c r="M150" i="2"/>
  <c r="M87" i="2"/>
  <c r="M49" i="2"/>
  <c r="M79" i="2"/>
  <c r="M58" i="2"/>
  <c r="M26" i="2"/>
  <c r="M86" i="2"/>
  <c r="M55" i="2"/>
  <c r="M212" i="2"/>
  <c r="M323" i="2"/>
  <c r="M291" i="2"/>
  <c r="M259" i="2"/>
  <c r="M337" i="2"/>
  <c r="M305" i="2"/>
  <c r="M273" i="2"/>
  <c r="M248" i="2"/>
  <c r="M213" i="2"/>
  <c r="M181" i="2"/>
  <c r="M149" i="2"/>
  <c r="M117" i="2"/>
  <c r="M298" i="2"/>
  <c r="M219" i="2"/>
  <c r="M187" i="2"/>
  <c r="M155" i="2"/>
  <c r="M123" i="2"/>
  <c r="M294" i="2"/>
  <c r="M308" i="2"/>
  <c r="M244" i="2"/>
  <c r="M342" i="2"/>
  <c r="M250" i="2"/>
  <c r="M262" i="2"/>
  <c r="M280" i="2"/>
  <c r="M138" i="2"/>
  <c r="M152" i="2"/>
  <c r="M164" i="2"/>
  <c r="M162" i="2"/>
  <c r="M112" i="2"/>
  <c r="M180" i="2"/>
  <c r="M319" i="2"/>
  <c r="M287" i="2"/>
  <c r="M255" i="2"/>
  <c r="M333" i="2"/>
  <c r="M301" i="2"/>
  <c r="M269" i="2"/>
  <c r="M245" i="2"/>
  <c r="M209" i="2"/>
  <c r="M177" i="2"/>
  <c r="M145" i="2"/>
  <c r="M113" i="2"/>
  <c r="M282" i="2"/>
  <c r="M215" i="2"/>
  <c r="M183" i="2"/>
  <c r="M151" i="2"/>
  <c r="M119" i="2"/>
  <c r="M268" i="2"/>
  <c r="M296" i="2"/>
  <c r="M240" i="2"/>
  <c r="M326" i="2"/>
  <c r="M246" i="2"/>
  <c r="M230" i="2"/>
  <c r="M241" i="2"/>
  <c r="M122" i="2"/>
  <c r="M136" i="2"/>
  <c r="M148" i="2"/>
  <c r="M315" i="2"/>
  <c r="M283" i="2"/>
  <c r="M251" i="2"/>
  <c r="M329" i="2"/>
  <c r="M297" i="2"/>
  <c r="M265" i="2"/>
  <c r="M242" i="2"/>
  <c r="M205" i="2"/>
  <c r="M173" i="2"/>
  <c r="M141" i="2"/>
  <c r="M109" i="2"/>
  <c r="M266" i="2"/>
  <c r="M211" i="2"/>
  <c r="M179" i="2"/>
  <c r="M147" i="2"/>
  <c r="M115" i="2"/>
  <c r="M257" i="2"/>
  <c r="M270" i="2"/>
  <c r="M238" i="2"/>
  <c r="M300" i="2"/>
  <c r="M232" i="2"/>
  <c r="M214" i="2"/>
  <c r="M237" i="2"/>
  <c r="M106" i="2"/>
  <c r="M120" i="2"/>
  <c r="M132" i="2"/>
  <c r="M130" i="2"/>
  <c r="M93" i="2"/>
  <c r="M140" i="2"/>
  <c r="M64" i="2"/>
  <c r="M32" i="2"/>
  <c r="M83" i="2"/>
  <c r="M69" i="2"/>
  <c r="M33" i="2"/>
  <c r="M77" i="2"/>
  <c r="M46" i="2"/>
  <c r="M168" i="2"/>
  <c r="M75" i="2"/>
  <c r="M311" i="2"/>
  <c r="M279" i="2"/>
  <c r="M247" i="2"/>
  <c r="M325" i="2"/>
  <c r="M293" i="2"/>
  <c r="M338" i="2"/>
  <c r="M233" i="2"/>
  <c r="M201" i="2"/>
  <c r="M169" i="2"/>
  <c r="M137" i="2"/>
  <c r="M105" i="2"/>
  <c r="M261" i="2"/>
  <c r="M207" i="2"/>
  <c r="M175" i="2"/>
  <c r="M143" i="2"/>
  <c r="M111" i="2"/>
  <c r="M253" i="2"/>
  <c r="M222" i="2"/>
  <c r="M236" i="2"/>
  <c r="M288" i="2"/>
  <c r="M336" i="2"/>
  <c r="M198" i="2"/>
  <c r="M226" i="2"/>
  <c r="M310" i="2"/>
  <c r="M104" i="2"/>
  <c r="M116" i="2"/>
  <c r="M114" i="2"/>
  <c r="M89" i="2"/>
  <c r="M124" i="2"/>
  <c r="M60" i="2"/>
  <c r="M28" i="2"/>
  <c r="M76" i="2"/>
  <c r="M65" i="2"/>
  <c r="M170" i="2"/>
  <c r="M74" i="2"/>
  <c r="M42" i="2"/>
  <c r="M118" i="2"/>
  <c r="M71" i="2"/>
  <c r="M339" i="2"/>
  <c r="M307" i="2"/>
  <c r="M275" i="2"/>
  <c r="M243" i="2"/>
  <c r="M321" i="2"/>
  <c r="M289" i="2"/>
  <c r="M322" i="2"/>
  <c r="M229" i="2"/>
  <c r="M197" i="2"/>
  <c r="M165" i="2"/>
  <c r="M133" i="2"/>
  <c r="M101" i="2"/>
  <c r="M258" i="2"/>
  <c r="M203" i="2"/>
  <c r="M171" i="2"/>
  <c r="M139" i="2"/>
  <c r="M107" i="2"/>
  <c r="M249" i="2"/>
  <c r="M340" i="2"/>
  <c r="M234" i="2"/>
  <c r="M260" i="2"/>
  <c r="M328" i="2"/>
  <c r="M182" i="2"/>
  <c r="M210" i="2"/>
  <c r="M272" i="2"/>
  <c r="M99" i="2"/>
  <c r="M278" i="2"/>
  <c r="M200" i="2"/>
  <c r="M85" i="2"/>
  <c r="M108" i="2"/>
  <c r="M56" i="2"/>
  <c r="M25" i="2"/>
  <c r="M22" i="2"/>
  <c r="M61" i="2"/>
  <c r="M134" i="2"/>
  <c r="M70" i="2"/>
  <c r="M38" i="2"/>
  <c r="M94" i="2"/>
  <c r="M67" i="2"/>
  <c r="M35" i="2"/>
  <c r="M335" i="2"/>
  <c r="M303" i="2"/>
  <c r="M271" i="2"/>
  <c r="M239" i="2"/>
  <c r="M317" i="2"/>
  <c r="M285" i="2"/>
  <c r="M306" i="2"/>
  <c r="M225" i="2"/>
  <c r="M193" i="2"/>
  <c r="M161" i="2"/>
  <c r="M129" i="2"/>
  <c r="M334" i="2"/>
  <c r="M231" i="2"/>
  <c r="M199" i="2"/>
  <c r="M167" i="2"/>
  <c r="M135" i="2"/>
  <c r="M103" i="2"/>
  <c r="M224" i="2"/>
  <c r="M324" i="2"/>
  <c r="M218" i="2"/>
  <c r="M256" i="2"/>
  <c r="M302" i="2"/>
  <c r="M316" i="2"/>
  <c r="M194" i="2"/>
  <c r="M220" i="2"/>
  <c r="M95" i="2"/>
  <c r="M228" i="2"/>
  <c r="M160" i="2"/>
  <c r="M304" i="2"/>
  <c r="M196" i="2"/>
  <c r="M52" i="2"/>
  <c r="M29" i="2"/>
  <c r="M45" i="2"/>
  <c r="M57" i="2"/>
  <c r="M100" i="2"/>
  <c r="M66" i="2"/>
  <c r="M34" i="2"/>
  <c r="M23" i="2"/>
  <c r="M63" i="2"/>
  <c r="M31" i="2"/>
  <c r="M80" i="2"/>
  <c r="M281" i="2"/>
  <c r="M195" i="2"/>
  <c r="M276" i="2"/>
  <c r="M97" i="2"/>
  <c r="M36" i="2"/>
  <c r="M41" i="2"/>
  <c r="M30" i="2"/>
  <c r="M47" i="2"/>
  <c r="M88" i="2"/>
  <c r="M290" i="2"/>
  <c r="M163" i="2"/>
  <c r="M318" i="2"/>
  <c r="M284" i="2"/>
  <c r="M172" i="2"/>
  <c r="M37" i="2"/>
  <c r="M21" i="2"/>
  <c r="M43" i="2"/>
  <c r="M7" i="2"/>
  <c r="E6" i="2" s="1"/>
  <c r="M221" i="2"/>
  <c r="M131" i="2"/>
  <c r="M178" i="2"/>
  <c r="M156" i="2"/>
  <c r="M98" i="2"/>
  <c r="M92" i="2"/>
  <c r="M176" i="2"/>
  <c r="M39" i="2"/>
  <c r="M331" i="2"/>
  <c r="M189" i="2"/>
  <c r="M332" i="2"/>
  <c r="M216" i="2"/>
  <c r="M158" i="2"/>
  <c r="M90" i="2"/>
  <c r="M24" i="2"/>
  <c r="M102" i="2"/>
  <c r="M27" i="2"/>
  <c r="M299" i="2"/>
  <c r="M157" i="2"/>
  <c r="M208" i="2"/>
  <c r="M91" i="2"/>
  <c r="M72" i="2"/>
  <c r="M142" i="2"/>
  <c r="M126" i="2"/>
  <c r="M84" i="2"/>
  <c r="M174" i="2"/>
  <c r="M267" i="2"/>
  <c r="M125" i="2"/>
  <c r="M312" i="2"/>
  <c r="M204" i="2"/>
  <c r="M68" i="2"/>
  <c r="M81" i="2"/>
  <c r="M62" i="2"/>
  <c r="M82" i="2"/>
  <c r="M166" i="2"/>
  <c r="M235" i="2"/>
  <c r="M330" i="2"/>
  <c r="M202" i="2"/>
  <c r="M146" i="2"/>
  <c r="M48" i="2"/>
  <c r="M73" i="2"/>
  <c r="M54" i="2"/>
  <c r="M59" i="2"/>
  <c r="M110" i="2"/>
  <c r="M144" i="2"/>
  <c r="M40" i="2"/>
  <c r="M53" i="2"/>
  <c r="M50" i="2"/>
  <c r="M51" i="2"/>
  <c r="M313" i="2"/>
  <c r="M96" i="2"/>
  <c r="M227" i="2"/>
  <c r="M254" i="2"/>
  <c r="N304" i="2"/>
  <c r="N254" i="2"/>
  <c r="N297" i="2"/>
  <c r="N251" i="2"/>
  <c r="N296" i="2"/>
  <c r="N235" i="2"/>
  <c r="N261" i="2"/>
  <c r="N190" i="2"/>
  <c r="N229" i="2"/>
  <c r="N319" i="2"/>
  <c r="N248" i="2"/>
  <c r="N193" i="2"/>
  <c r="N276" i="2"/>
  <c r="N290" i="2"/>
  <c r="N288" i="2"/>
  <c r="N341" i="2"/>
  <c r="N289" i="2"/>
  <c r="N327" i="2"/>
  <c r="N259" i="2"/>
  <c r="N340" i="2"/>
  <c r="N220" i="2"/>
  <c r="N300" i="2"/>
  <c r="N246" i="2"/>
  <c r="N184" i="2"/>
  <c r="N269" i="2"/>
  <c r="N283" i="2"/>
  <c r="N189" i="2"/>
  <c r="N325" i="2"/>
  <c r="N247" i="2"/>
  <c r="N281" i="2"/>
  <c r="N332" i="2"/>
  <c r="N280" i="2"/>
  <c r="N308" i="2"/>
  <c r="N255" i="2"/>
  <c r="N322" i="2"/>
  <c r="N334" i="2"/>
  <c r="N293" i="2"/>
  <c r="N242" i="2"/>
  <c r="N177" i="2"/>
  <c r="N262" i="2"/>
  <c r="N278" i="2"/>
  <c r="N180" i="2"/>
  <c r="N306" i="2"/>
  <c r="N245" i="2"/>
  <c r="N336" i="2"/>
  <c r="N272" i="2"/>
  <c r="N337" i="2"/>
  <c r="N273" i="2"/>
  <c r="N301" i="2"/>
  <c r="N231" i="2"/>
  <c r="N315" i="2"/>
  <c r="N324" i="2"/>
  <c r="N274" i="2"/>
  <c r="N329" i="2"/>
  <c r="N265" i="2"/>
  <c r="N328" i="2"/>
  <c r="N264" i="2"/>
  <c r="N282" i="2"/>
  <c r="N222" i="2"/>
  <c r="N310" i="2"/>
  <c r="N317" i="2"/>
  <c r="N267" i="2"/>
  <c r="N225" i="2"/>
  <c r="N314" i="2"/>
  <c r="N230" i="2"/>
  <c r="N228" i="2"/>
  <c r="N330" i="2"/>
  <c r="N294" i="2"/>
  <c r="N239" i="2"/>
  <c r="N176" i="2"/>
  <c r="N145" i="2"/>
  <c r="N91" i="2"/>
  <c r="N174" i="2"/>
  <c r="N134" i="2"/>
  <c r="N236" i="2"/>
  <c r="N139" i="2"/>
  <c r="N178" i="2"/>
  <c r="N320" i="2"/>
  <c r="N260" i="2"/>
  <c r="N321" i="2"/>
  <c r="N244" i="2"/>
  <c r="N275" i="2"/>
  <c r="N215" i="2"/>
  <c r="N303" i="2"/>
  <c r="N342" i="2"/>
  <c r="N256" i="2"/>
  <c r="N216" i="2"/>
  <c r="N307" i="2"/>
  <c r="N333" i="2"/>
  <c r="N221" i="2"/>
  <c r="N323" i="2"/>
  <c r="N287" i="2"/>
  <c r="N233" i="2"/>
  <c r="N311" i="2"/>
  <c r="N136" i="2"/>
  <c r="N87" i="2"/>
  <c r="N172" i="2"/>
  <c r="N127" i="2"/>
  <c r="N219" i="2"/>
  <c r="N130" i="2"/>
  <c r="N160" i="2"/>
  <c r="N97" i="2"/>
  <c r="N270" i="2"/>
  <c r="N252" i="2"/>
  <c r="N258" i="2"/>
  <c r="N318" i="2"/>
  <c r="N224" i="2"/>
  <c r="N195" i="2"/>
  <c r="N99" i="2"/>
  <c r="N170" i="2"/>
  <c r="N102" i="2"/>
  <c r="N155" i="2"/>
  <c r="N153" i="2"/>
  <c r="N89" i="2"/>
  <c r="N207" i="2"/>
  <c r="N126" i="2"/>
  <c r="N213" i="2"/>
  <c r="N106" i="2"/>
  <c r="N76" i="2"/>
  <c r="N61" i="2"/>
  <c r="N29" i="2"/>
  <c r="N148" i="2"/>
  <c r="N50" i="2"/>
  <c r="N203" i="2"/>
  <c r="N84" i="2"/>
  <c r="N51" i="2"/>
  <c r="N186" i="2"/>
  <c r="N78" i="2"/>
  <c r="N44" i="2"/>
  <c r="N263" i="2"/>
  <c r="N250" i="2"/>
  <c r="N316" i="2"/>
  <c r="N338" i="2"/>
  <c r="N217" i="2"/>
  <c r="N188" i="2"/>
  <c r="N95" i="2"/>
  <c r="N168" i="2"/>
  <c r="N237" i="2"/>
  <c r="N146" i="2"/>
  <c r="N144" i="2"/>
  <c r="N85" i="2"/>
  <c r="N171" i="2"/>
  <c r="N119" i="2"/>
  <c r="N163" i="2"/>
  <c r="N210" i="2"/>
  <c r="N22" i="2"/>
  <c r="N57" i="2"/>
  <c r="N156" i="2"/>
  <c r="N141" i="2"/>
  <c r="N46" i="2"/>
  <c r="N140" i="2"/>
  <c r="N82" i="2"/>
  <c r="N47" i="2"/>
  <c r="N175" i="2"/>
  <c r="N72" i="2"/>
  <c r="N40" i="2"/>
  <c r="N313" i="2"/>
  <c r="N206" i="2"/>
  <c r="N232" i="2"/>
  <c r="N309" i="2"/>
  <c r="N335" i="2"/>
  <c r="N208" i="2"/>
  <c r="N161" i="2"/>
  <c r="N83" i="2"/>
  <c r="N166" i="2"/>
  <c r="N298" i="2"/>
  <c r="N123" i="2"/>
  <c r="N137" i="2"/>
  <c r="N81" i="2"/>
  <c r="N169" i="2"/>
  <c r="N110" i="2"/>
  <c r="N154" i="2"/>
  <c r="N183" i="2"/>
  <c r="N194" i="2"/>
  <c r="N53" i="2"/>
  <c r="N149" i="2"/>
  <c r="N74" i="2"/>
  <c r="N42" i="2"/>
  <c r="N133" i="2"/>
  <c r="N75" i="2"/>
  <c r="N43" i="2"/>
  <c r="N124" i="2"/>
  <c r="N68" i="2"/>
  <c r="N36" i="2"/>
  <c r="N257" i="2"/>
  <c r="N199" i="2"/>
  <c r="N209" i="2"/>
  <c r="N271" i="2"/>
  <c r="N299" i="2"/>
  <c r="N201" i="2"/>
  <c r="N152" i="2"/>
  <c r="N79" i="2"/>
  <c r="N159" i="2"/>
  <c r="N279" i="2"/>
  <c r="N114" i="2"/>
  <c r="N128" i="2"/>
  <c r="N77" i="2"/>
  <c r="N167" i="2"/>
  <c r="N103" i="2"/>
  <c r="N147" i="2"/>
  <c r="N165" i="2"/>
  <c r="N164" i="2"/>
  <c r="N49" i="2"/>
  <c r="N108" i="2"/>
  <c r="N70" i="2"/>
  <c r="N38" i="2"/>
  <c r="N107" i="2"/>
  <c r="N71" i="2"/>
  <c r="N39" i="2"/>
  <c r="N117" i="2"/>
  <c r="N64" i="2"/>
  <c r="N32" i="2"/>
  <c r="N312" i="2"/>
  <c r="N284" i="2"/>
  <c r="N200" i="2"/>
  <c r="N212" i="2"/>
  <c r="N268" i="2"/>
  <c r="N192" i="2"/>
  <c r="N129" i="2"/>
  <c r="N291" i="2"/>
  <c r="N150" i="2"/>
  <c r="N204" i="2"/>
  <c r="N223" i="2"/>
  <c r="N121" i="2"/>
  <c r="N286" i="2"/>
  <c r="N158" i="2"/>
  <c r="N285" i="2"/>
  <c r="N138" i="2"/>
  <c r="N109" i="2"/>
  <c r="N157" i="2"/>
  <c r="N45" i="2"/>
  <c r="N100" i="2"/>
  <c r="N66" i="2"/>
  <c r="N34" i="2"/>
  <c r="N94" i="2"/>
  <c r="N67" i="2"/>
  <c r="N35" i="2"/>
  <c r="N96" i="2"/>
  <c r="N60" i="2"/>
  <c r="N28" i="2"/>
  <c r="N305" i="2"/>
  <c r="N277" i="2"/>
  <c r="N339" i="2"/>
  <c r="N205" i="2"/>
  <c r="N253" i="2"/>
  <c r="N185" i="2"/>
  <c r="N120" i="2"/>
  <c r="N198" i="2"/>
  <c r="N143" i="2"/>
  <c r="N197" i="2"/>
  <c r="N218" i="2"/>
  <c r="N112" i="2"/>
  <c r="N234" i="2"/>
  <c r="N151" i="2"/>
  <c r="N266" i="2"/>
  <c r="N131" i="2"/>
  <c r="N101" i="2"/>
  <c r="N73" i="2"/>
  <c r="N41" i="2"/>
  <c r="N92" i="2"/>
  <c r="N62" i="2"/>
  <c r="N30" i="2"/>
  <c r="N132" i="2"/>
  <c r="N63" i="2"/>
  <c r="N31" i="2"/>
  <c r="N88" i="2"/>
  <c r="N56" i="2"/>
  <c r="N25" i="2"/>
  <c r="N241" i="2"/>
  <c r="N331" i="2"/>
  <c r="N302" i="2"/>
  <c r="N196" i="2"/>
  <c r="N249" i="2"/>
  <c r="N292" i="2"/>
  <c r="N113" i="2"/>
  <c r="N191" i="2"/>
  <c r="N118" i="2"/>
  <c r="N187" i="2"/>
  <c r="N211" i="2"/>
  <c r="N105" i="2"/>
  <c r="N227" i="2"/>
  <c r="N142" i="2"/>
  <c r="N240" i="2"/>
  <c r="N122" i="2"/>
  <c r="N98" i="2"/>
  <c r="N69" i="2"/>
  <c r="N37" i="2"/>
  <c r="N24" i="2"/>
  <c r="N58" i="2"/>
  <c r="N26" i="2"/>
  <c r="N125" i="2"/>
  <c r="N59" i="2"/>
  <c r="N27" i="2"/>
  <c r="N80" i="2"/>
  <c r="N52" i="2"/>
  <c r="N326" i="2"/>
  <c r="N162" i="2"/>
  <c r="N65" i="2"/>
  <c r="N116" i="2"/>
  <c r="N295" i="2"/>
  <c r="N181" i="2"/>
  <c r="N33" i="2"/>
  <c r="N48" i="2"/>
  <c r="N173" i="2"/>
  <c r="N93" i="2"/>
  <c r="N179" i="2"/>
  <c r="N243" i="2"/>
  <c r="N214" i="2"/>
  <c r="N54" i="2"/>
  <c r="N202" i="2"/>
  <c r="N135" i="2"/>
  <c r="N21" i="2"/>
  <c r="N104" i="2"/>
  <c r="N226" i="2"/>
  <c r="N86" i="2"/>
  <c r="N182" i="2"/>
  <c r="N115" i="2"/>
  <c r="N55" i="2"/>
  <c r="N238" i="2"/>
  <c r="N111" i="2"/>
  <c r="N90" i="2"/>
  <c r="N23" i="2"/>
  <c r="E5" i="2"/>
  <c r="I5" i="2" s="1"/>
  <c r="N18" i="2"/>
  <c r="M18" i="2"/>
  <c r="E4" i="2" l="1"/>
  <c r="E9" i="2"/>
  <c r="I6" i="2"/>
  <c r="K35" i="2" l="1"/>
  <c r="K142" i="2"/>
  <c r="K250" i="2"/>
  <c r="K139" i="2"/>
  <c r="K285" i="2"/>
  <c r="K114" i="2"/>
  <c r="K238" i="2"/>
  <c r="K175" i="2"/>
  <c r="I4" i="2"/>
  <c r="K44" i="2"/>
  <c r="K95" i="2"/>
  <c r="K196" i="2"/>
  <c r="K239" i="2"/>
  <c r="K327" i="2"/>
  <c r="K174" i="2"/>
  <c r="K326" i="2"/>
  <c r="K111" i="2"/>
  <c r="K257" i="2"/>
  <c r="K54" i="2"/>
  <c r="K318" i="2"/>
  <c r="K171" i="2"/>
  <c r="V2" i="2"/>
  <c r="K212" i="2"/>
  <c r="K207" i="2"/>
  <c r="V4" i="2"/>
  <c r="K30" i="2"/>
  <c r="K132" i="2"/>
  <c r="K121" i="2"/>
  <c r="K211" i="2"/>
  <c r="K21" i="2"/>
  <c r="K85" i="2"/>
  <c r="K34" i="2"/>
  <c r="K148" i="2"/>
  <c r="K125" i="2"/>
  <c r="K215" i="2"/>
  <c r="V5" i="2"/>
  <c r="K70" i="2"/>
  <c r="K296" i="2"/>
  <c r="K161" i="2"/>
  <c r="K284" i="2"/>
  <c r="V3" i="2"/>
  <c r="K59" i="2"/>
  <c r="K288" i="2"/>
  <c r="K334" i="2"/>
  <c r="K159" i="2"/>
  <c r="K305" i="2"/>
  <c r="K33" i="2"/>
  <c r="K259" i="2"/>
  <c r="K246" i="2"/>
  <c r="K131" i="2"/>
  <c r="K277" i="2"/>
  <c r="K144" i="2"/>
  <c r="K40" i="2"/>
  <c r="K91" i="2"/>
  <c r="K180" i="2"/>
  <c r="K236" i="2"/>
  <c r="K323" i="2"/>
  <c r="K136" i="2"/>
  <c r="K314" i="2"/>
  <c r="K203" i="2"/>
  <c r="K69" i="2"/>
  <c r="K254" i="2"/>
  <c r="K255" i="2"/>
  <c r="K62" i="2"/>
  <c r="K220" i="2"/>
  <c r="K153" i="2"/>
  <c r="K258" i="2"/>
  <c r="K23" i="2"/>
  <c r="K45" i="2"/>
  <c r="K66" i="2"/>
  <c r="K270" i="2"/>
  <c r="K157" i="2"/>
  <c r="K268" i="2"/>
  <c r="V11" i="2"/>
  <c r="K150" i="2"/>
  <c r="K247" i="2"/>
  <c r="K193" i="2"/>
  <c r="K279" i="2"/>
  <c r="K37" i="2"/>
  <c r="K77" i="2"/>
  <c r="K194" i="2"/>
  <c r="K101" i="2"/>
  <c r="K191" i="2"/>
  <c r="K337" i="2"/>
  <c r="K190" i="2"/>
  <c r="K89" i="2"/>
  <c r="K202" i="2"/>
  <c r="K163" i="2"/>
  <c r="K309" i="2"/>
  <c r="K57" i="2"/>
  <c r="K72" i="2"/>
  <c r="K222" i="2"/>
  <c r="K336" i="2"/>
  <c r="K103" i="2"/>
  <c r="K249" i="2"/>
  <c r="K29" i="2"/>
  <c r="K172" i="2"/>
  <c r="K234" i="2"/>
  <c r="K252" i="2"/>
  <c r="K58" i="2"/>
  <c r="K117" i="2"/>
  <c r="K267" i="2"/>
  <c r="K39" i="2"/>
  <c r="K118" i="2"/>
  <c r="K224" i="2"/>
  <c r="K185" i="2"/>
  <c r="K271" i="2"/>
  <c r="K75" i="2"/>
  <c r="K76" i="2"/>
  <c r="K134" i="2"/>
  <c r="K243" i="2"/>
  <c r="K189" i="2"/>
  <c r="K275" i="2"/>
  <c r="K96" i="2"/>
  <c r="K294" i="2"/>
  <c r="K278" i="2"/>
  <c r="K225" i="2"/>
  <c r="K311" i="2"/>
  <c r="K26" i="2"/>
  <c r="K42" i="2"/>
  <c r="K182" i="2"/>
  <c r="K133" i="2"/>
  <c r="K223" i="2"/>
  <c r="K22" i="2"/>
  <c r="K92" i="2"/>
  <c r="K230" i="2"/>
  <c r="K105" i="2"/>
  <c r="K195" i="2"/>
  <c r="K341" i="2"/>
  <c r="K36" i="2"/>
  <c r="K31" i="2"/>
  <c r="K126" i="2"/>
  <c r="K248" i="2"/>
  <c r="K135" i="2"/>
  <c r="K281" i="2"/>
  <c r="K65" i="2"/>
  <c r="K108" i="2"/>
  <c r="K113" i="2"/>
  <c r="K263" i="2"/>
  <c r="K124" i="2"/>
  <c r="K149" i="2"/>
  <c r="K299" i="2"/>
  <c r="K99" i="2"/>
  <c r="K216" i="2"/>
  <c r="K235" i="2"/>
  <c r="K217" i="2"/>
  <c r="K303" i="2"/>
  <c r="K158" i="2"/>
  <c r="K160" i="2"/>
  <c r="K256" i="2"/>
  <c r="K266" i="2"/>
  <c r="K221" i="2"/>
  <c r="K307" i="2"/>
  <c r="K49" i="2"/>
  <c r="K138" i="2"/>
  <c r="K290" i="2"/>
  <c r="K308" i="2"/>
  <c r="K237" i="2"/>
  <c r="K110" i="2"/>
  <c r="K74" i="2"/>
  <c r="K322" i="2"/>
  <c r="K165" i="2"/>
  <c r="K300" i="2"/>
  <c r="V10" i="2"/>
  <c r="K46" i="2"/>
  <c r="K198" i="2"/>
  <c r="K137" i="2"/>
  <c r="K227" i="2"/>
  <c r="V7" i="2"/>
  <c r="K68" i="2"/>
  <c r="K67" i="2"/>
  <c r="K93" i="2"/>
  <c r="K218" i="2"/>
  <c r="K167" i="2"/>
  <c r="K313" i="2"/>
  <c r="K88" i="2"/>
  <c r="K97" i="2"/>
  <c r="K145" i="2"/>
  <c r="K295" i="2"/>
  <c r="K116" i="2"/>
  <c r="K181" i="2"/>
  <c r="K331" i="2"/>
  <c r="K81" i="2"/>
  <c r="K106" i="2"/>
  <c r="K228" i="2"/>
  <c r="K276" i="2"/>
  <c r="K335" i="2"/>
  <c r="K41" i="2"/>
  <c r="K56" i="2"/>
  <c r="K122" i="2"/>
  <c r="K264" i="2"/>
  <c r="K292" i="2"/>
  <c r="K339" i="2"/>
  <c r="K94" i="2"/>
  <c r="K186" i="2"/>
  <c r="K240" i="2"/>
  <c r="K123" i="2"/>
  <c r="K269" i="2"/>
  <c r="K53" i="2"/>
  <c r="K166" i="2"/>
  <c r="K251" i="2"/>
  <c r="K197" i="2"/>
  <c r="K283" i="2"/>
  <c r="K48" i="2"/>
  <c r="K79" i="2"/>
  <c r="K320" i="2"/>
  <c r="K169" i="2"/>
  <c r="K316" i="2"/>
  <c r="K86" i="2"/>
  <c r="K63" i="2"/>
  <c r="K128" i="2"/>
  <c r="K262" i="2"/>
  <c r="K109" i="2"/>
  <c r="K199" i="2"/>
  <c r="K25" i="2"/>
  <c r="K80" i="2"/>
  <c r="K100" i="2"/>
  <c r="K177" i="2"/>
  <c r="K253" i="2"/>
  <c r="K204" i="2"/>
  <c r="K213" i="2"/>
  <c r="K289" i="2"/>
  <c r="K102" i="2"/>
  <c r="K140" i="2"/>
  <c r="K342" i="2"/>
  <c r="K115" i="2"/>
  <c r="K261" i="2"/>
  <c r="K73" i="2"/>
  <c r="K84" i="2"/>
  <c r="K156" i="2"/>
  <c r="K232" i="2"/>
  <c r="K119" i="2"/>
  <c r="K265" i="2"/>
  <c r="K55" i="2"/>
  <c r="K260" i="2"/>
  <c r="K312" i="2"/>
  <c r="K155" i="2"/>
  <c r="K301" i="2"/>
  <c r="K32" i="2"/>
  <c r="K83" i="2"/>
  <c r="K304" i="2"/>
  <c r="K229" i="2"/>
  <c r="K315" i="2"/>
  <c r="K226" i="2"/>
  <c r="K168" i="2"/>
  <c r="K280" i="2"/>
  <c r="K201" i="2"/>
  <c r="K287" i="2"/>
  <c r="K90" i="2"/>
  <c r="K184" i="2"/>
  <c r="K50" i="2"/>
  <c r="K282" i="2"/>
  <c r="K141" i="2"/>
  <c r="K231" i="2"/>
  <c r="V6" i="2"/>
  <c r="K71" i="2"/>
  <c r="K188" i="2"/>
  <c r="K209" i="2"/>
  <c r="K317" i="2"/>
  <c r="K208" i="2"/>
  <c r="K242" i="2"/>
  <c r="K321" i="2"/>
  <c r="K82" i="2"/>
  <c r="K178" i="2"/>
  <c r="K274" i="2"/>
  <c r="K147" i="2"/>
  <c r="K293" i="2"/>
  <c r="K52" i="2"/>
  <c r="K51" i="2"/>
  <c r="K200" i="2"/>
  <c r="K286" i="2"/>
  <c r="K151" i="2"/>
  <c r="K297" i="2"/>
  <c r="K27" i="2"/>
  <c r="K162" i="2"/>
  <c r="K310" i="2"/>
  <c r="K187" i="2"/>
  <c r="K333" i="2"/>
  <c r="K64" i="2"/>
  <c r="K154" i="2"/>
  <c r="K302" i="2"/>
  <c r="K324" i="2"/>
  <c r="K241" i="2"/>
  <c r="K28" i="2"/>
  <c r="K87" i="2"/>
  <c r="K330" i="2"/>
  <c r="K233" i="2"/>
  <c r="K319" i="2"/>
  <c r="K60" i="2"/>
  <c r="K61" i="2"/>
  <c r="K104" i="2"/>
  <c r="K176" i="2"/>
  <c r="K173" i="2"/>
  <c r="K332" i="2"/>
  <c r="K192" i="2"/>
  <c r="K272" i="2"/>
  <c r="K329" i="2"/>
  <c r="K244" i="2"/>
  <c r="K152" i="2"/>
  <c r="K112" i="2"/>
  <c r="K107" i="2"/>
  <c r="K179" i="2"/>
  <c r="K38" i="2"/>
  <c r="K127" i="2"/>
  <c r="K78" i="2"/>
  <c r="K24" i="2"/>
  <c r="K325" i="2"/>
  <c r="K164" i="2"/>
  <c r="K273" i="2"/>
  <c r="K170" i="2"/>
  <c r="K338" i="2"/>
  <c r="K47" i="2"/>
  <c r="K129" i="2"/>
  <c r="K98" i="2"/>
  <c r="K306" i="2"/>
  <c r="K120" i="2"/>
  <c r="K340" i="2"/>
  <c r="K143" i="2"/>
  <c r="K206" i="2"/>
  <c r="K219" i="2"/>
  <c r="K210" i="2"/>
  <c r="K205" i="2"/>
  <c r="V8" i="2"/>
  <c r="K146" i="2"/>
  <c r="V9" i="2"/>
  <c r="K328" i="2"/>
  <c r="K291" i="2"/>
  <c r="K298" i="2"/>
  <c r="K43" i="2"/>
  <c r="K130" i="2"/>
  <c r="K183" i="2"/>
  <c r="K214" i="2"/>
  <c r="K245" i="2"/>
  <c r="P298" i="2" l="1"/>
  <c r="L298" i="2"/>
  <c r="L219" i="2"/>
  <c r="P219" i="2"/>
  <c r="L47" i="2"/>
  <c r="P47" i="2"/>
  <c r="P127" i="2"/>
  <c r="L127" i="2"/>
  <c r="P272" i="2"/>
  <c r="L272" i="2"/>
  <c r="L319" i="2"/>
  <c r="P319" i="2"/>
  <c r="L154" i="2"/>
  <c r="P154" i="2"/>
  <c r="P151" i="2"/>
  <c r="L151" i="2"/>
  <c r="P178" i="2"/>
  <c r="L178" i="2"/>
  <c r="P71" i="2"/>
  <c r="L71" i="2"/>
  <c r="L287" i="2"/>
  <c r="P287" i="2"/>
  <c r="L83" i="2"/>
  <c r="P83" i="2"/>
  <c r="P119" i="2"/>
  <c r="L119" i="2"/>
  <c r="L140" i="2"/>
  <c r="P140" i="2"/>
  <c r="L80" i="2"/>
  <c r="P80" i="2"/>
  <c r="P316" i="2"/>
  <c r="L316" i="2"/>
  <c r="P166" i="2"/>
  <c r="L166" i="2"/>
  <c r="L292" i="2"/>
  <c r="P292" i="2"/>
  <c r="L106" i="2"/>
  <c r="P106" i="2"/>
  <c r="P88" i="2"/>
  <c r="L88" i="2"/>
  <c r="L227" i="2"/>
  <c r="P227" i="2"/>
  <c r="P74" i="2"/>
  <c r="L74" i="2"/>
  <c r="P221" i="2"/>
  <c r="L221" i="2"/>
  <c r="L216" i="2"/>
  <c r="P216" i="2"/>
  <c r="L65" i="2"/>
  <c r="P65" i="2"/>
  <c r="L195" i="2"/>
  <c r="P195" i="2"/>
  <c r="L42" i="2"/>
  <c r="P42" i="2"/>
  <c r="L189" i="2"/>
  <c r="P189" i="2"/>
  <c r="L118" i="2"/>
  <c r="P118" i="2"/>
  <c r="L29" i="2"/>
  <c r="P29" i="2"/>
  <c r="L163" i="2"/>
  <c r="P163" i="2"/>
  <c r="P77" i="2"/>
  <c r="L77" i="2"/>
  <c r="P157" i="2"/>
  <c r="L157" i="2"/>
  <c r="P62" i="2"/>
  <c r="L62" i="2"/>
  <c r="P236" i="2"/>
  <c r="L236" i="2"/>
  <c r="P259" i="2"/>
  <c r="L259" i="2"/>
  <c r="L284" i="2"/>
  <c r="P284" i="2"/>
  <c r="L34" i="2"/>
  <c r="P34" i="2"/>
  <c r="L207" i="2"/>
  <c r="P207" i="2"/>
  <c r="P326" i="2"/>
  <c r="L326" i="2"/>
  <c r="L175" i="2"/>
  <c r="P175" i="2"/>
  <c r="L291" i="2"/>
  <c r="P291" i="2"/>
  <c r="P206" i="2"/>
  <c r="L206" i="2"/>
  <c r="L338" i="2"/>
  <c r="P338" i="2"/>
  <c r="P38" i="2"/>
  <c r="L38" i="2"/>
  <c r="L192" i="2"/>
  <c r="P192" i="2"/>
  <c r="L233" i="2"/>
  <c r="P233" i="2"/>
  <c r="L64" i="2"/>
  <c r="P64" i="2"/>
  <c r="P286" i="2"/>
  <c r="L286" i="2"/>
  <c r="L82" i="2"/>
  <c r="P82" i="2"/>
  <c r="L201" i="2"/>
  <c r="P201" i="2"/>
  <c r="L32" i="2"/>
  <c r="P32" i="2"/>
  <c r="L232" i="2"/>
  <c r="P232" i="2"/>
  <c r="P102" i="2"/>
  <c r="L102" i="2"/>
  <c r="L25" i="2"/>
  <c r="P25" i="2"/>
  <c r="P169" i="2"/>
  <c r="L169" i="2"/>
  <c r="L53" i="2"/>
  <c r="P53" i="2"/>
  <c r="P264" i="2"/>
  <c r="L264" i="2"/>
  <c r="P81" i="2"/>
  <c r="L81" i="2"/>
  <c r="P313" i="2"/>
  <c r="L313" i="2"/>
  <c r="P137" i="2"/>
  <c r="L137" i="2"/>
  <c r="L110" i="2"/>
  <c r="P110" i="2"/>
  <c r="L266" i="2"/>
  <c r="P266" i="2"/>
  <c r="L99" i="2"/>
  <c r="P99" i="2"/>
  <c r="L281" i="2"/>
  <c r="P281" i="2"/>
  <c r="L105" i="2"/>
  <c r="P105" i="2"/>
  <c r="P26" i="2"/>
  <c r="L26" i="2"/>
  <c r="P243" i="2"/>
  <c r="L243" i="2"/>
  <c r="P39" i="2"/>
  <c r="L39" i="2"/>
  <c r="P249" i="2"/>
  <c r="L249" i="2"/>
  <c r="P202" i="2"/>
  <c r="L202" i="2"/>
  <c r="P37" i="2"/>
  <c r="L37" i="2"/>
  <c r="P270" i="2"/>
  <c r="L270" i="2"/>
  <c r="L255" i="2"/>
  <c r="P255" i="2"/>
  <c r="L180" i="2"/>
  <c r="P180" i="2"/>
  <c r="L33" i="2"/>
  <c r="P33" i="2"/>
  <c r="L161" i="2"/>
  <c r="P161" i="2"/>
  <c r="P85" i="2"/>
  <c r="L85" i="2"/>
  <c r="P212" i="2"/>
  <c r="L212" i="2"/>
  <c r="L174" i="2"/>
  <c r="P174" i="2"/>
  <c r="P238" i="2"/>
  <c r="L238" i="2"/>
  <c r="P328" i="2"/>
  <c r="L328" i="2"/>
  <c r="P143" i="2"/>
  <c r="L143" i="2"/>
  <c r="P170" i="2"/>
  <c r="L170" i="2"/>
  <c r="L179" i="2"/>
  <c r="P179" i="2"/>
  <c r="L332" i="2"/>
  <c r="P332" i="2"/>
  <c r="P330" i="2"/>
  <c r="L330" i="2"/>
  <c r="P333" i="2"/>
  <c r="L333" i="2"/>
  <c r="L200" i="2"/>
  <c r="P200" i="2"/>
  <c r="P321" i="2"/>
  <c r="L321" i="2"/>
  <c r="L231" i="2"/>
  <c r="P231" i="2"/>
  <c r="L280" i="2"/>
  <c r="P280" i="2"/>
  <c r="P301" i="2"/>
  <c r="L301" i="2"/>
  <c r="L156" i="2"/>
  <c r="P156" i="2"/>
  <c r="P289" i="2"/>
  <c r="L289" i="2"/>
  <c r="L199" i="2"/>
  <c r="P199" i="2"/>
  <c r="P320" i="2"/>
  <c r="L320" i="2"/>
  <c r="L269" i="2"/>
  <c r="P269" i="2"/>
  <c r="P122" i="2"/>
  <c r="L122" i="2"/>
  <c r="L331" i="2"/>
  <c r="P331" i="2"/>
  <c r="L167" i="2"/>
  <c r="P167" i="2"/>
  <c r="L198" i="2"/>
  <c r="P198" i="2"/>
  <c r="L237" i="2"/>
  <c r="P237" i="2"/>
  <c r="P256" i="2"/>
  <c r="L256" i="2"/>
  <c r="L299" i="2"/>
  <c r="P299" i="2"/>
  <c r="L135" i="2"/>
  <c r="P135" i="2"/>
  <c r="P230" i="2"/>
  <c r="L230" i="2"/>
  <c r="P311" i="2"/>
  <c r="L311" i="2"/>
  <c r="P134" i="2"/>
  <c r="L134" i="2"/>
  <c r="L267" i="2"/>
  <c r="P267" i="2"/>
  <c r="P103" i="2"/>
  <c r="L103" i="2"/>
  <c r="P89" i="2"/>
  <c r="L89" i="2"/>
  <c r="P279" i="2"/>
  <c r="L279" i="2"/>
  <c r="L66" i="2"/>
  <c r="P66" i="2"/>
  <c r="L254" i="2"/>
  <c r="P254" i="2"/>
  <c r="L91" i="2"/>
  <c r="P91" i="2"/>
  <c r="L305" i="2"/>
  <c r="P305" i="2"/>
  <c r="P296" i="2"/>
  <c r="L296" i="2"/>
  <c r="L21" i="2"/>
  <c r="P21" i="2"/>
  <c r="L327" i="2"/>
  <c r="P327" i="2"/>
  <c r="L114" i="2"/>
  <c r="P114" i="2"/>
  <c r="L245" i="2"/>
  <c r="P245" i="2"/>
  <c r="L340" i="2"/>
  <c r="P340" i="2"/>
  <c r="P273" i="2"/>
  <c r="L273" i="2"/>
  <c r="P107" i="2"/>
  <c r="L107" i="2"/>
  <c r="L173" i="2"/>
  <c r="P173" i="2"/>
  <c r="L87" i="2"/>
  <c r="P87" i="2"/>
  <c r="P187" i="2"/>
  <c r="L187" i="2"/>
  <c r="L51" i="2"/>
  <c r="P51" i="2"/>
  <c r="L242" i="2"/>
  <c r="P242" i="2"/>
  <c r="L141" i="2"/>
  <c r="P141" i="2"/>
  <c r="L168" i="2"/>
  <c r="P168" i="2"/>
  <c r="P155" i="2"/>
  <c r="L155" i="2"/>
  <c r="P84" i="2"/>
  <c r="L84" i="2"/>
  <c r="L213" i="2"/>
  <c r="P213" i="2"/>
  <c r="P109" i="2"/>
  <c r="L109" i="2"/>
  <c r="P79" i="2"/>
  <c r="L79" i="2"/>
  <c r="P123" i="2"/>
  <c r="L123" i="2"/>
  <c r="L56" i="2"/>
  <c r="P56" i="2"/>
  <c r="L181" i="2"/>
  <c r="P181" i="2"/>
  <c r="L218" i="2"/>
  <c r="P218" i="2"/>
  <c r="P46" i="2"/>
  <c r="L46" i="2"/>
  <c r="P308" i="2"/>
  <c r="L308" i="2"/>
  <c r="P160" i="2"/>
  <c r="L160" i="2"/>
  <c r="P149" i="2"/>
  <c r="L149" i="2"/>
  <c r="P248" i="2"/>
  <c r="L248" i="2"/>
  <c r="L92" i="2"/>
  <c r="P92" i="2"/>
  <c r="L225" i="2"/>
  <c r="P225" i="2"/>
  <c r="L76" i="2"/>
  <c r="P76" i="2"/>
  <c r="L117" i="2"/>
  <c r="P117" i="2"/>
  <c r="L336" i="2"/>
  <c r="P336" i="2"/>
  <c r="P190" i="2"/>
  <c r="L190" i="2"/>
  <c r="P193" i="2"/>
  <c r="L193" i="2"/>
  <c r="L45" i="2"/>
  <c r="P45" i="2"/>
  <c r="L69" i="2"/>
  <c r="P69" i="2"/>
  <c r="L40" i="2"/>
  <c r="P40" i="2"/>
  <c r="P159" i="2"/>
  <c r="L159" i="2"/>
  <c r="L70" i="2"/>
  <c r="P70" i="2"/>
  <c r="P211" i="2"/>
  <c r="L211" i="2"/>
  <c r="P171" i="2"/>
  <c r="L171" i="2"/>
  <c r="P239" i="2"/>
  <c r="L239" i="2"/>
  <c r="P285" i="2"/>
  <c r="L285" i="2"/>
  <c r="P214" i="2"/>
  <c r="L214" i="2"/>
  <c r="L146" i="2"/>
  <c r="P146" i="2"/>
  <c r="L120" i="2"/>
  <c r="P120" i="2"/>
  <c r="L164" i="2"/>
  <c r="P164" i="2"/>
  <c r="P112" i="2"/>
  <c r="L112" i="2"/>
  <c r="P176" i="2"/>
  <c r="L176" i="2"/>
  <c r="L28" i="2"/>
  <c r="P28" i="2"/>
  <c r="L310" i="2"/>
  <c r="P310" i="2"/>
  <c r="P52" i="2"/>
  <c r="L52" i="2"/>
  <c r="L208" i="2"/>
  <c r="P208" i="2"/>
  <c r="L282" i="2"/>
  <c r="P282" i="2"/>
  <c r="L226" i="2"/>
  <c r="P226" i="2"/>
  <c r="P312" i="2"/>
  <c r="L312" i="2"/>
  <c r="L73" i="2"/>
  <c r="P73" i="2"/>
  <c r="L204" i="2"/>
  <c r="P204" i="2"/>
  <c r="L262" i="2"/>
  <c r="P262" i="2"/>
  <c r="L48" i="2"/>
  <c r="P48" i="2"/>
  <c r="P240" i="2"/>
  <c r="L240" i="2"/>
  <c r="L41" i="2"/>
  <c r="P41" i="2"/>
  <c r="P116" i="2"/>
  <c r="L116" i="2"/>
  <c r="P93" i="2"/>
  <c r="L93" i="2"/>
  <c r="P290" i="2"/>
  <c r="L290" i="2"/>
  <c r="P158" i="2"/>
  <c r="L158" i="2"/>
  <c r="L124" i="2"/>
  <c r="P124" i="2"/>
  <c r="L126" i="2"/>
  <c r="P126" i="2"/>
  <c r="P22" i="2"/>
  <c r="L22" i="2"/>
  <c r="L278" i="2"/>
  <c r="P278" i="2"/>
  <c r="L75" i="2"/>
  <c r="P75" i="2"/>
  <c r="P58" i="2"/>
  <c r="L58" i="2"/>
  <c r="L222" i="2"/>
  <c r="P222" i="2"/>
  <c r="P337" i="2"/>
  <c r="L337" i="2"/>
  <c r="L247" i="2"/>
  <c r="P247" i="2"/>
  <c r="L23" i="2"/>
  <c r="P23" i="2"/>
  <c r="L203" i="2"/>
  <c r="P203" i="2"/>
  <c r="P144" i="2"/>
  <c r="L144" i="2"/>
  <c r="P334" i="2"/>
  <c r="L334" i="2"/>
  <c r="P121" i="2"/>
  <c r="L121" i="2"/>
  <c r="L318" i="2"/>
  <c r="P318" i="2"/>
  <c r="L196" i="2"/>
  <c r="P196" i="2"/>
  <c r="P139" i="2"/>
  <c r="L139" i="2"/>
  <c r="L183" i="2"/>
  <c r="P183" i="2"/>
  <c r="L306" i="2"/>
  <c r="P306" i="2"/>
  <c r="P325" i="2"/>
  <c r="L325" i="2"/>
  <c r="L152" i="2"/>
  <c r="P152" i="2"/>
  <c r="P104" i="2"/>
  <c r="L104" i="2"/>
  <c r="L241" i="2"/>
  <c r="P241" i="2"/>
  <c r="L162" i="2"/>
  <c r="P162" i="2"/>
  <c r="P293" i="2"/>
  <c r="L293" i="2"/>
  <c r="P317" i="2"/>
  <c r="L317" i="2"/>
  <c r="P50" i="2"/>
  <c r="L50" i="2"/>
  <c r="L315" i="2"/>
  <c r="P315" i="2"/>
  <c r="P260" i="2"/>
  <c r="L260" i="2"/>
  <c r="L261" i="2"/>
  <c r="P261" i="2"/>
  <c r="P253" i="2"/>
  <c r="L253" i="2"/>
  <c r="P128" i="2"/>
  <c r="L128" i="2"/>
  <c r="L283" i="2"/>
  <c r="P283" i="2"/>
  <c r="P186" i="2"/>
  <c r="L186" i="2"/>
  <c r="L335" i="2"/>
  <c r="P335" i="2"/>
  <c r="P295" i="2"/>
  <c r="L295" i="2"/>
  <c r="P67" i="2"/>
  <c r="L67" i="2"/>
  <c r="P300" i="2"/>
  <c r="L300" i="2"/>
  <c r="P138" i="2"/>
  <c r="L138" i="2"/>
  <c r="L303" i="2"/>
  <c r="P303" i="2"/>
  <c r="L263" i="2"/>
  <c r="P263" i="2"/>
  <c r="P31" i="2"/>
  <c r="L31" i="2"/>
  <c r="L223" i="2"/>
  <c r="P223" i="2"/>
  <c r="P294" i="2"/>
  <c r="L294" i="2"/>
  <c r="P271" i="2"/>
  <c r="L271" i="2"/>
  <c r="L252" i="2"/>
  <c r="P252" i="2"/>
  <c r="P72" i="2"/>
  <c r="L72" i="2"/>
  <c r="P191" i="2"/>
  <c r="L191" i="2"/>
  <c r="L150" i="2"/>
  <c r="P150" i="2"/>
  <c r="L258" i="2"/>
  <c r="P258" i="2"/>
  <c r="L314" i="2"/>
  <c r="P314" i="2"/>
  <c r="P277" i="2"/>
  <c r="L277" i="2"/>
  <c r="P288" i="2"/>
  <c r="L288" i="2"/>
  <c r="L215" i="2"/>
  <c r="P215" i="2"/>
  <c r="P132" i="2"/>
  <c r="L132" i="2"/>
  <c r="P54" i="2"/>
  <c r="L54" i="2"/>
  <c r="L95" i="2"/>
  <c r="P95" i="2"/>
  <c r="L250" i="2"/>
  <c r="P250" i="2"/>
  <c r="P130" i="2"/>
  <c r="L130" i="2"/>
  <c r="L205" i="2"/>
  <c r="P205" i="2"/>
  <c r="L98" i="2"/>
  <c r="P98" i="2"/>
  <c r="L24" i="2"/>
  <c r="P24" i="2"/>
  <c r="P244" i="2"/>
  <c r="L244" i="2"/>
  <c r="L61" i="2"/>
  <c r="P61" i="2"/>
  <c r="L324" i="2"/>
  <c r="P324" i="2"/>
  <c r="P27" i="2"/>
  <c r="L27" i="2"/>
  <c r="L147" i="2"/>
  <c r="P147" i="2"/>
  <c r="L209" i="2"/>
  <c r="P209" i="2"/>
  <c r="L184" i="2"/>
  <c r="P184" i="2"/>
  <c r="P229" i="2"/>
  <c r="L229" i="2"/>
  <c r="P55" i="2"/>
  <c r="L55" i="2"/>
  <c r="L115" i="2"/>
  <c r="P115" i="2"/>
  <c r="P177" i="2"/>
  <c r="L177" i="2"/>
  <c r="P63" i="2"/>
  <c r="L63" i="2"/>
  <c r="L197" i="2"/>
  <c r="P197" i="2"/>
  <c r="P94" i="2"/>
  <c r="L94" i="2"/>
  <c r="P276" i="2"/>
  <c r="L276" i="2"/>
  <c r="L145" i="2"/>
  <c r="P145" i="2"/>
  <c r="L68" i="2"/>
  <c r="P68" i="2"/>
  <c r="L165" i="2"/>
  <c r="P165" i="2"/>
  <c r="L49" i="2"/>
  <c r="P49" i="2"/>
  <c r="P217" i="2"/>
  <c r="L217" i="2"/>
  <c r="L113" i="2"/>
  <c r="P113" i="2"/>
  <c r="L36" i="2"/>
  <c r="P36" i="2"/>
  <c r="P133" i="2"/>
  <c r="L133" i="2"/>
  <c r="P96" i="2"/>
  <c r="L96" i="2"/>
  <c r="P185" i="2"/>
  <c r="L185" i="2"/>
  <c r="L234" i="2"/>
  <c r="P234" i="2"/>
  <c r="L57" i="2"/>
  <c r="P57" i="2"/>
  <c r="P101" i="2"/>
  <c r="L101" i="2"/>
  <c r="P153" i="2"/>
  <c r="L153" i="2"/>
  <c r="P136" i="2"/>
  <c r="L136" i="2"/>
  <c r="P131" i="2"/>
  <c r="L131" i="2"/>
  <c r="L59" i="2"/>
  <c r="P59" i="2"/>
  <c r="P125" i="2"/>
  <c r="L125" i="2"/>
  <c r="P30" i="2"/>
  <c r="L30" i="2"/>
  <c r="P257" i="2"/>
  <c r="L257" i="2"/>
  <c r="L44" i="2"/>
  <c r="P44" i="2"/>
  <c r="P142" i="2"/>
  <c r="L142" i="2"/>
  <c r="P43" i="2"/>
  <c r="L43" i="2"/>
  <c r="P210" i="2"/>
  <c r="L210" i="2"/>
  <c r="P129" i="2"/>
  <c r="L129" i="2"/>
  <c r="L78" i="2"/>
  <c r="P78" i="2"/>
  <c r="P329" i="2"/>
  <c r="L329" i="2"/>
  <c r="P60" i="2"/>
  <c r="L60" i="2"/>
  <c r="L302" i="2"/>
  <c r="P302" i="2"/>
  <c r="L297" i="2"/>
  <c r="P297" i="2"/>
  <c r="P274" i="2"/>
  <c r="L274" i="2"/>
  <c r="P188" i="2"/>
  <c r="L188" i="2"/>
  <c r="L90" i="2"/>
  <c r="P90" i="2"/>
  <c r="P304" i="2"/>
  <c r="L304" i="2"/>
  <c r="P265" i="2"/>
  <c r="L265" i="2"/>
  <c r="P342" i="2"/>
  <c r="L342" i="2"/>
  <c r="L100" i="2"/>
  <c r="P100" i="2"/>
  <c r="L86" i="2"/>
  <c r="P86" i="2"/>
  <c r="L251" i="2"/>
  <c r="P251" i="2"/>
  <c r="L339" i="2"/>
  <c r="P339" i="2"/>
  <c r="P228" i="2"/>
  <c r="L228" i="2"/>
  <c r="P97" i="2"/>
  <c r="L97" i="2"/>
  <c r="P322" i="2"/>
  <c r="L322" i="2"/>
  <c r="P307" i="2"/>
  <c r="L307" i="2"/>
  <c r="P235" i="2"/>
  <c r="L235" i="2"/>
  <c r="P108" i="2"/>
  <c r="L108" i="2"/>
  <c r="L341" i="2"/>
  <c r="P341" i="2"/>
  <c r="P182" i="2"/>
  <c r="L182" i="2"/>
  <c r="P275" i="2"/>
  <c r="L275" i="2"/>
  <c r="L224" i="2"/>
  <c r="P224" i="2"/>
  <c r="P172" i="2"/>
  <c r="L172" i="2"/>
  <c r="P309" i="2"/>
  <c r="L309" i="2"/>
  <c r="L194" i="2"/>
  <c r="P194" i="2"/>
  <c r="L268" i="2"/>
  <c r="P268" i="2"/>
  <c r="P220" i="2"/>
  <c r="L220" i="2"/>
  <c r="L323" i="2"/>
  <c r="P323" i="2"/>
  <c r="P246" i="2"/>
  <c r="L246" i="2"/>
  <c r="P148" i="2"/>
  <c r="L148" i="2"/>
  <c r="L111" i="2"/>
  <c r="P111" i="2"/>
  <c r="Y8" i="2"/>
  <c r="Y11" i="2"/>
  <c r="Y5" i="2"/>
  <c r="Y6" i="2"/>
  <c r="Y7" i="2"/>
  <c r="Y2" i="2"/>
  <c r="Y3" i="2"/>
  <c r="Y4" i="2"/>
  <c r="Y10" i="2"/>
  <c r="Y9" i="2"/>
  <c r="P35" i="2"/>
  <c r="L35" i="2"/>
  <c r="L18" i="2"/>
  <c r="E7" i="2" l="1"/>
  <c r="F4" i="2" l="1"/>
  <c r="H4" i="2" s="1"/>
  <c r="F6" i="2"/>
  <c r="H6" i="2" s="1"/>
  <c r="F9" i="2" s="1"/>
  <c r="F5" i="2"/>
  <c r="H5" i="2" s="1"/>
  <c r="F8" i="2"/>
  <c r="G9" i="2"/>
</calcChain>
</file>

<file path=xl/sharedStrings.xml><?xml version="1.0" encoding="utf-8"?>
<sst xmlns="http://schemas.openxmlformats.org/spreadsheetml/2006/main" count="444" uniqueCount="251">
  <si>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</si>
  <si>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</si>
  <si>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</si>
  <si>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</si>
  <si>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</si>
  <si>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</si>
  <si>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</si>
  <si>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</si>
  <si>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</si>
  <si>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</si>
  <si>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</si>
  <si>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</si>
  <si>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</si>
  <si>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</si>
  <si>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</si>
  <si>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</si>
  <si>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</si>
  <si>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</si>
  <si>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</si>
  <si>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</si>
  <si>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</si>
  <si>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</si>
  <si>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</si>
  <si>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</si>
  <si>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</si>
  <si>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</si>
  <si>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</si>
  <si>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</si>
  <si>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</si>
  <si>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</si>
  <si>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</si>
  <si>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</si>
  <si>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</si>
  <si>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</si>
  <si>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</si>
  <si>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</si>
  <si>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</si>
  <si>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</si>
  <si>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GW Cnc /  GSC 1399-1081</t>
  </si>
  <si>
    <t>L?  Kreiner says E</t>
  </si>
  <si>
    <t>IBVS 5802</t>
  </si>
  <si>
    <t>IBVS 5871</t>
  </si>
  <si>
    <t>I</t>
  </si>
  <si>
    <t>OEJV 0074</t>
  </si>
  <si>
    <t>OEJV0094</t>
  </si>
  <si>
    <t>OEJV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</si>
  <si>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</si>
  <si>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</si>
  <si>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</si>
  <si>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</si>
  <si>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</si>
  <si>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</si>
  <si>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</si>
  <si>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</si>
  <si>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</si>
  <si>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</si>
  <si>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</si>
  <si>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</si>
  <si>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</si>
  <si>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</si>
  <si>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</si>
  <si>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</si>
  <si>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</si>
  <si>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</si>
  <si>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</si>
  <si>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</si>
  <si>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</si>
  <si>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</si>
  <si>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</si>
  <si>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</si>
  <si>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</si>
  <si>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</si>
  <si>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</si>
  <si>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</si>
  <si>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</si>
  <si>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</si>
  <si>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</si>
  <si>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</si>
  <si>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</si>
  <si>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</si>
  <si>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</si>
  <si>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</si>
  <si>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</si>
  <si>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</si>
  <si>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</si>
  <si>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</si>
  <si>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</si>
  <si>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</si>
  <si>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</si>
  <si>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</si>
  <si>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</si>
  <si>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</si>
  <si>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</si>
  <si>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</si>
  <si>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</si>
  <si>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</si>
  <si>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</si>
  <si>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</si>
  <si>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</si>
  <si>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</si>
  <si>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</si>
  <si>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</si>
  <si>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</si>
  <si>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</si>
  <si>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</si>
  <si>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</si>
  <si>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</si>
  <si>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</si>
  <si>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</si>
  <si>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</si>
  <si>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</si>
  <si>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</si>
  <si>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</si>
  <si>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</si>
  <si>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</si>
  <si>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</si>
  <si>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</si>
  <si>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</si>
  <si>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</si>
  <si>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</si>
  <si>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</si>
  <si>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</si>
  <si>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</si>
  <si>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</si>
  <si>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 xml:space="preserve">Correlation = </t>
  </si>
  <si>
    <t>Q.fit</t>
  </si>
  <si>
    <t>IBVS 5918</t>
  </si>
  <si>
    <t>.0006</t>
  </si>
  <si>
    <t>IBVS 5992</t>
  </si>
  <si>
    <t>II</t>
  </si>
  <si>
    <t>IBVS 6011</t>
  </si>
  <si>
    <t>IBVS 6029</t>
  </si>
  <si>
    <t>IBVS 6039</t>
  </si>
  <si>
    <t>Quadratic relation is no longer valid</t>
  </si>
  <si>
    <t>BAD?</t>
  </si>
  <si>
    <t>OEJV 0160</t>
  </si>
  <si>
    <t>IBVS 6092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</si>
  <si>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</si>
  <si>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</si>
  <si>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</si>
  <si>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</si>
  <si>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</si>
  <si>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</si>
  <si>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2454172.2949 </t>
  </si>
  <si>
    <t> 12.03.2007 19:04 </t>
  </si>
  <si>
    <t> -0.0004 </t>
  </si>
  <si>
    <t>C </t>
  </si>
  <si>
    <t>-I</t>
  </si>
  <si>
    <t> F.Agerer </t>
  </si>
  <si>
    <t>BAVM 186 </t>
  </si>
  <si>
    <t>2454172.4346 </t>
  </si>
  <si>
    <t> 12.03.2007 22:25 </t>
  </si>
  <si>
    <t>-6520.5</t>
  </si>
  <si>
    <t> -0.0014 </t>
  </si>
  <si>
    <t>2454172.5766 </t>
  </si>
  <si>
    <t> 13.03.2007 01:50 </t>
  </si>
  <si>
    <t>-6520</t>
  </si>
  <si>
    <t> -0.0001 </t>
  </si>
  <si>
    <t>2454506.3336 </t>
  </si>
  <si>
    <t> 09.02.2008 20:00 </t>
  </si>
  <si>
    <t>-5334</t>
  </si>
  <si>
    <t> 0.0030 </t>
  </si>
  <si>
    <t> M.&amp; K.Rätz </t>
  </si>
  <si>
    <t>BAVM 209 </t>
  </si>
  <si>
    <t>2454523.4951 </t>
  </si>
  <si>
    <t> 26.02.2008 23:52 </t>
  </si>
  <si>
    <t>-5273</t>
  </si>
  <si>
    <t> -0.0016 </t>
  </si>
  <si>
    <t> L.Urbancok </t>
  </si>
  <si>
    <t>OEJV 0094 </t>
  </si>
  <si>
    <t>2454831.9258 </t>
  </si>
  <si>
    <t> 31.12.2008 10:13 </t>
  </si>
  <si>
    <t>-4177</t>
  </si>
  <si>
    <t> 0.0022 </t>
  </si>
  <si>
    <t> R.Diethelm </t>
  </si>
  <si>
    <t>IBVS 5871 </t>
  </si>
  <si>
    <t>2454869.0694 </t>
  </si>
  <si>
    <t> 06.02.2009 13:39 </t>
  </si>
  <si>
    <t>-4045</t>
  </si>
  <si>
    <t> -0.0005 </t>
  </si>
  <si>
    <t> H.Itoh </t>
  </si>
  <si>
    <t>VSB 50 </t>
  </si>
  <si>
    <t>2455502.5278 </t>
  </si>
  <si>
    <t> 02.11.2010 00:40 </t>
  </si>
  <si>
    <t>-1794</t>
  </si>
  <si>
    <t> 0.0009 </t>
  </si>
  <si>
    <t>m</t>
  </si>
  <si>
    <t> A.Okan, S.Ceret, Y.Sendak </t>
  </si>
  <si>
    <t>IBVS 6039 </t>
  </si>
  <si>
    <t>2455508.5771 </t>
  </si>
  <si>
    <t> 08.11.2010 01:51 </t>
  </si>
  <si>
    <t>-1772.5</t>
  </si>
  <si>
    <t> -0.0002 </t>
  </si>
  <si>
    <t> Z.Terzioglu et al. </t>
  </si>
  <si>
    <t>2455515.6124 </t>
  </si>
  <si>
    <t> 15.11.2010 02:41 </t>
  </si>
  <si>
    <t>-1747.5</t>
  </si>
  <si>
    <t> H.Gürsoytrak et al. </t>
  </si>
  <si>
    <t>2455571.8950 </t>
  </si>
  <si>
    <t> 10.01.2011 09:28 </t>
  </si>
  <si>
    <t>-1547.5</t>
  </si>
  <si>
    <t> 0.0001 </t>
  </si>
  <si>
    <t>IBVS 5992 </t>
  </si>
  <si>
    <t>2455635.3537 </t>
  </si>
  <si>
    <t> 14.03.2011 20:29 </t>
  </si>
  <si>
    <t>-1322</t>
  </si>
  <si>
    <t> 0.0006 </t>
  </si>
  <si>
    <t> A.Okan, Y.Sendak, N.Demircioglu </t>
  </si>
  <si>
    <t>2455636.3383 </t>
  </si>
  <si>
    <t> 15.03.2011 20:07 </t>
  </si>
  <si>
    <t>-1318.5</t>
  </si>
  <si>
    <t> 0.0002 </t>
  </si>
  <si>
    <t> G.Gökay &amp; Y.Kilic </t>
  </si>
  <si>
    <t>2455656.7408 </t>
  </si>
  <si>
    <t> 05.04.2011 05:46 </t>
  </si>
  <si>
    <t>-1246</t>
  </si>
  <si>
    <t> 0.0004 </t>
  </si>
  <si>
    <t>2455932.9471 </t>
  </si>
  <si>
    <t> 06.01.2012 10:43 </t>
  </si>
  <si>
    <t>-264.5</t>
  </si>
  <si>
    <t> 0.0014 </t>
  </si>
  <si>
    <t>IBVS 6011 </t>
  </si>
  <si>
    <t>2456007.37877 </t>
  </si>
  <si>
    <t> 20.03.2012 21:05 </t>
  </si>
  <si>
    <t>0</t>
  </si>
  <si>
    <t> -0.00023 </t>
  </si>
  <si>
    <t> M.Vraš?ak </t>
  </si>
  <si>
    <t>OEJV 0160 </t>
  </si>
  <si>
    <t>2456007.37927 </t>
  </si>
  <si>
    <t> 20.03.2012 21:06 </t>
  </si>
  <si>
    <t> 0.00027 </t>
  </si>
  <si>
    <t>2456007.37957 </t>
  </si>
  <si>
    <t> 0.00057 </t>
  </si>
  <si>
    <t>2456021.7252 </t>
  </si>
  <si>
    <t> 04.04.2012 05:24 </t>
  </si>
  <si>
    <t>51</t>
  </si>
  <si>
    <t> -0.0058 </t>
  </si>
  <si>
    <t>IBVS 6029 </t>
  </si>
  <si>
    <t>2456359.7073 </t>
  </si>
  <si>
    <t> 08.03.2013 04:58 </t>
  </si>
  <si>
    <t>1252</t>
  </si>
  <si>
    <t> 0.0012 </t>
  </si>
  <si>
    <t> R.Nelson </t>
  </si>
  <si>
    <t>IBVS 6092 </t>
  </si>
  <si>
    <t>OEJV 0094</t>
  </si>
  <si>
    <t>Add cycle</t>
  </si>
  <si>
    <t>Old Cycle</t>
  </si>
  <si>
    <t>vis / CCD</t>
  </si>
  <si>
    <t>2020JAVSO..48….1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</si>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</sst>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E+00"/>
    <numFmt numFmtId="173" formatCode="0.0%"/>
    <numFmt numFmtId="178" formatCode="0.0000"/>
  </numFmts>
  <fonts count="2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1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>
      <alignment vertical="top"/>
    </xf>
    <xf numFmtId="11" fontId="0" fillId="0" borderId="0" xfId="0" applyNumberFormat="1" applyAlignment="1"/>
    <xf numFmtId="11" fontId="0" fillId="0" borderId="0" xfId="0" applyNumberFormat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1" fontId="0" fillId="0" borderId="0" xfId="0" applyNumberFormat="1">
      <alignment vertical="top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9" xfId="0" applyFont="1" applyBorder="1">
      <alignment vertical="top"/>
    </xf>
    <xf numFmtId="0" fontId="18" fillId="0" borderId="10" xfId="0" applyFont="1" applyBorder="1">
      <alignment vertical="top"/>
    </xf>
    <xf numFmtId="0" fontId="9" fillId="0" borderId="6" xfId="0" applyFont="1" applyBorder="1">
      <alignment vertical="top"/>
    </xf>
    <xf numFmtId="172" fontId="9" fillId="0" borderId="6" xfId="0" applyNumberFormat="1" applyFont="1" applyBorder="1" applyAlignment="1">
      <alignment horizontal="center"/>
    </xf>
    <xf numFmtId="173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1" xfId="0" applyFont="1" applyBorder="1">
      <alignment vertical="top"/>
    </xf>
    <xf numFmtId="0" fontId="18" fillId="0" borderId="12" xfId="0" applyFont="1" applyBorder="1">
      <alignment vertical="top"/>
    </xf>
    <xf numFmtId="0" fontId="9" fillId="0" borderId="7" xfId="0" applyFont="1" applyBorder="1">
      <alignment vertical="top"/>
    </xf>
    <xf numFmtId="172" fontId="9" fillId="0" borderId="7" xfId="0" applyNumberFormat="1" applyFont="1" applyBorder="1" applyAlignment="1">
      <alignment horizontal="center"/>
    </xf>
    <xf numFmtId="0" fontId="7" fillId="0" borderId="13" xfId="0" applyFont="1" applyBorder="1">
      <alignment vertical="top"/>
    </xf>
    <xf numFmtId="0" fontId="18" fillId="0" borderId="14" xfId="0" applyFont="1" applyBorder="1">
      <alignment vertical="top"/>
    </xf>
    <xf numFmtId="0" fontId="9" fillId="0" borderId="8" xfId="0" applyFont="1" applyBorder="1">
      <alignment vertical="top"/>
    </xf>
    <xf numFmtId="172" fontId="9" fillId="0" borderId="8" xfId="0" applyNumberFormat="1" applyFont="1" applyBorder="1" applyAlignment="1">
      <alignment horizontal="center"/>
    </xf>
    <xf numFmtId="0" fontId="17" fillId="0" borderId="3" xfId="0" applyFont="1" applyBorder="1">
      <alignment vertical="top"/>
    </xf>
    <xf numFmtId="0" fontId="0" fillId="0" borderId="3" xfId="0" applyBorder="1">
      <alignment vertical="top"/>
    </xf>
    <xf numFmtId="0" fontId="7" fillId="0" borderId="0" xfId="0" applyFont="1" applyFill="1" applyBorder="1">
      <alignment vertical="top"/>
    </xf>
    <xf numFmtId="0" fontId="18" fillId="0" borderId="0" xfId="0" applyFont="1">
      <alignment vertical="top"/>
    </xf>
    <xf numFmtId="172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3" fillId="0" borderId="0" xfId="0" applyFont="1" applyProtection="1">
      <alignment vertical="top"/>
      <protection locked="0"/>
    </xf>
    <xf numFmtId="0" fontId="13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2" borderId="1" xfId="0" applyFont="1" applyFill="1" applyBorder="1">
      <alignment vertical="top"/>
    </xf>
    <xf numFmtId="0" fontId="9" fillId="0" borderId="15" xfId="0" applyFont="1" applyFill="1" applyBorder="1">
      <alignment vertical="top"/>
    </xf>
    <xf numFmtId="0" fontId="7" fillId="0" borderId="1" xfId="0" applyFont="1" applyFill="1" applyBorder="1">
      <alignment vertical="top"/>
    </xf>
    <xf numFmtId="10" fontId="7" fillId="0" borderId="0" xfId="0" applyNumberFormat="1" applyFont="1" applyFill="1" applyBorder="1">
      <alignment vertical="top"/>
    </xf>
    <xf numFmtId="0" fontId="22" fillId="0" borderId="0" xfId="0" applyFont="1">
      <alignment vertical="top"/>
    </xf>
    <xf numFmtId="173" fontId="22" fillId="0" borderId="0" xfId="0" applyNumberFormat="1" applyFont="1">
      <alignment vertical="top"/>
    </xf>
    <xf numFmtId="10" fontId="22" fillId="0" borderId="0" xfId="0" applyNumberFormat="1" applyFont="1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25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5" fillId="3" borderId="16" xfId="0" applyFont="1" applyFill="1" applyBorder="1" applyAlignment="1">
      <alignment horizontal="left" vertical="top" wrapText="1" indent="1"/>
    </xf>
    <xf numFmtId="0" fontId="5" fillId="3" borderId="16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right" vertical="top" wrapText="1"/>
    </xf>
    <xf numFmtId="0" fontId="25" fillId="3" borderId="16" xfId="7" applyFill="1" applyBorder="1" applyAlignment="1" applyProtection="1">
      <alignment horizontal="right" vertical="top" wrapText="1"/>
    </xf>
    <xf numFmtId="0" fontId="2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center" vertical="center"/>
    </xf>
    <xf numFmtId="178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Cnc - O-C Diagr.</a:t>
            </a:r>
          </a:p>
        </c:rich>
      </c:tx>
      <c:layout>
        <c:manualLayout>
          <c:xMode val="edge"/>
          <c:yMode val="edge"/>
          <c:x val="0.3965749933432233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274158373165726E-2"/>
          <c:y val="0.12941195055714408"/>
          <c:w val="0.88405910848349556"/>
          <c:h val="0.68823628250844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79-436E-8F08-BE82F9193E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79-436E-8F08-BE82F9193E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0</c:v>
                </c:pt>
                <c:pt idx="2">
                  <c:v>-1.0067900002468377E-3</c:v>
                </c:pt>
                <c:pt idx="3">
                  <c:v>2.8641999961109832E-4</c:v>
                </c:pt>
                <c:pt idx="4">
                  <c:v>7.8053999459370971E-4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79-436E-8F08-BE82F9193E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1.0852400002477225E-2</c:v>
                </c:pt>
                <c:pt idx="5">
                  <c:v>-3.8978399970801547E-3</c:v>
                </c:pt>
                <c:pt idx="6">
                  <c:v>-2.5315200036857277E-3</c:v>
                </c:pt>
                <c:pt idx="7">
                  <c:v>-5.5240799993043765E-3</c:v>
                </c:pt>
                <c:pt idx="8">
                  <c:v>-9.0926599950762466E-3</c:v>
                </c:pt>
                <c:pt idx="9">
                  <c:v>-1.0184630002186168E-2</c:v>
                </c:pt>
                <c:pt idx="10">
                  <c:v>-1.0224130004644394E-2</c:v>
                </c:pt>
                <c:pt idx="11">
                  <c:v>-1.0340130007534754E-2</c:v>
                </c:pt>
                <c:pt idx="12">
                  <c:v>-1.0402420004538726E-2</c:v>
                </c:pt>
                <c:pt idx="13">
                  <c:v>-1.0749950000899844E-2</c:v>
                </c:pt>
                <c:pt idx="14">
                  <c:v>-1.0734499999671243E-2</c:v>
                </c:pt>
                <c:pt idx="15">
                  <c:v>-1.1863270003232174E-2</c:v>
                </c:pt>
                <c:pt idx="16">
                  <c:v>-1.4085179995163344E-2</c:v>
                </c:pt>
                <c:pt idx="17">
                  <c:v>-1.3585180000518449E-2</c:v>
                </c:pt>
                <c:pt idx="18">
                  <c:v>-1.3285180000821128E-2</c:v>
                </c:pt>
                <c:pt idx="20">
                  <c:v>-1.535734000208322E-2</c:v>
                </c:pt>
                <c:pt idx="21">
                  <c:v>-3.6707279999973252E-2</c:v>
                </c:pt>
                <c:pt idx="23">
                  <c:v>-4.9636629999440629E-2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79-436E-8F08-BE82F9193E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79-436E-8F08-BE82F9193E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79-436E-8F08-BE82F9193E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79-436E-8F08-BE82F9193E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2.3257049384894524E-3</c:v>
                </c:pt>
                <c:pt idx="1">
                  <c:v>-6.5624715014136678E-4</c:v>
                </c:pt>
                <c:pt idx="2">
                  <c:v>-6.5708477713255519E-4</c:v>
                </c:pt>
                <c:pt idx="3">
                  <c:v>-6.579224041237436E-4</c:v>
                </c:pt>
                <c:pt idx="4">
                  <c:v>-2.6447736272227052E-3</c:v>
                </c:pt>
                <c:pt idx="5">
                  <c:v>-2.7469641201476941E-3</c:v>
                </c:pt>
                <c:pt idx="6">
                  <c:v>-4.5830424848327372E-3</c:v>
                </c:pt>
                <c:pt idx="7">
                  <c:v>-4.804176010506484E-3</c:v>
                </c:pt>
                <c:pt idx="8">
                  <c:v>-8.5751727248368059E-3</c:v>
                </c:pt>
                <c:pt idx="9">
                  <c:v>-8.6111906854579087E-3</c:v>
                </c:pt>
                <c:pt idx="10">
                  <c:v>-8.6530720350173305E-3</c:v>
                </c:pt>
                <c:pt idx="11">
                  <c:v>-8.988122831492704E-3</c:v>
                </c:pt>
                <c:pt idx="12">
                  <c:v>-9.3658926045186858E-3</c:v>
                </c:pt>
                <c:pt idx="13">
                  <c:v>-9.3717559934570049E-3</c:v>
                </c:pt>
                <c:pt idx="14">
                  <c:v>-9.4932119071793278E-3</c:v>
                </c:pt>
                <c:pt idx="15">
                  <c:v>-1.1137473690882221E-2</c:v>
                </c:pt>
                <c:pt idx="16">
                  <c:v>-1.1580578369220901E-2</c:v>
                </c:pt>
                <c:pt idx="17">
                  <c:v>-1.1580578369220901E-2</c:v>
                </c:pt>
                <c:pt idx="18">
                  <c:v>-1.1580578369220901E-2</c:v>
                </c:pt>
                <c:pt idx="19">
                  <c:v>-1.1666016322322122E-2</c:v>
                </c:pt>
                <c:pt idx="20">
                  <c:v>-1.3677996355156735E-2</c:v>
                </c:pt>
                <c:pt idx="21">
                  <c:v>-2.6649487940700798E-2</c:v>
                </c:pt>
                <c:pt idx="22">
                  <c:v>-3.271139447593148E-2</c:v>
                </c:pt>
                <c:pt idx="23">
                  <c:v>-3.2734848031684763E-2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79-436E-8F08-BE82F9193E49}"/>
            </c:ext>
          </c:extLst>
        </c:ser>
        <c:ser>
          <c:idx val="8"/>
          <c:order val="8"/>
          <c:tx>
            <c:strRef>
              <c:f>Active!$X$1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Active!$W$2:$W$20</c:f>
              <c:numCache>
                <c:formatCode>General</c:formatCode>
                <c:ptCount val="19"/>
                <c:pt idx="0">
                  <c:v>-2100</c:v>
                </c:pt>
                <c:pt idx="1">
                  <c:v>-1800</c:v>
                </c:pt>
                <c:pt idx="2">
                  <c:v>-1500</c:v>
                </c:pt>
                <c:pt idx="3">
                  <c:v>-1200</c:v>
                </c:pt>
                <c:pt idx="4">
                  <c:v>-900</c:v>
                </c:pt>
                <c:pt idx="5">
                  <c:v>-600</c:v>
                </c:pt>
                <c:pt idx="6">
                  <c:v>-300</c:v>
                </c:pt>
                <c:pt idx="7">
                  <c:v>0</c:v>
                </c:pt>
                <c:pt idx="8">
                  <c:v>300</c:v>
                </c:pt>
                <c:pt idx="9">
                  <c:v>600</c:v>
                </c:pt>
                <c:pt idx="10">
                  <c:v>900</c:v>
                </c:pt>
                <c:pt idx="11">
                  <c:v>1200</c:v>
                </c:pt>
                <c:pt idx="12">
                  <c:v>1500</c:v>
                </c:pt>
                <c:pt idx="13">
                  <c:v>1800</c:v>
                </c:pt>
                <c:pt idx="14">
                  <c:v>2100</c:v>
                </c:pt>
                <c:pt idx="15">
                  <c:v>2400</c:v>
                </c:pt>
                <c:pt idx="16">
                  <c:v>2700</c:v>
                </c:pt>
                <c:pt idx="17">
                  <c:v>3000</c:v>
                </c:pt>
                <c:pt idx="18">
                  <c:v>3300</c:v>
                </c:pt>
              </c:numCache>
            </c:numRef>
          </c:xVal>
          <c:yVal>
            <c:numRef>
              <c:f>Active!$X$2:$X$20</c:f>
              <c:numCache>
                <c:formatCode>0.00E+00</c:formatCode>
                <c:ptCount val="19"/>
                <c:pt idx="0">
                  <c:v>1.3801173532244693E-2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79-436E-8F08-BE82F9193E4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1.9E-3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6.9999999999999999E-4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-1780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1187</c:v>
                </c:pt>
                <c:pt idx="5">
                  <c:v>1248</c:v>
                </c:pt>
                <c:pt idx="6">
                  <c:v>2344</c:v>
                </c:pt>
                <c:pt idx="7">
                  <c:v>2476</c:v>
                </c:pt>
                <c:pt idx="8">
                  <c:v>4727</c:v>
                </c:pt>
                <c:pt idx="9">
                  <c:v>4748.5</c:v>
                </c:pt>
                <c:pt idx="10">
                  <c:v>4773.5</c:v>
                </c:pt>
                <c:pt idx="11">
                  <c:v>4973.5</c:v>
                </c:pt>
                <c:pt idx="12">
                  <c:v>5199</c:v>
                </c:pt>
                <c:pt idx="13">
                  <c:v>5202.5</c:v>
                </c:pt>
                <c:pt idx="14">
                  <c:v>5275</c:v>
                </c:pt>
                <c:pt idx="15">
                  <c:v>6256.5</c:v>
                </c:pt>
                <c:pt idx="16">
                  <c:v>6521</c:v>
                </c:pt>
                <c:pt idx="17">
                  <c:v>6521</c:v>
                </c:pt>
                <c:pt idx="18">
                  <c:v>6521</c:v>
                </c:pt>
                <c:pt idx="19">
                  <c:v>6572</c:v>
                </c:pt>
                <c:pt idx="20">
                  <c:v>7773</c:v>
                </c:pt>
                <c:pt idx="21">
                  <c:v>15516</c:v>
                </c:pt>
                <c:pt idx="22">
                  <c:v>19134.5</c:v>
                </c:pt>
                <c:pt idx="23">
                  <c:v>19148.5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9">
                  <c:v>-1.9747760001337156E-2</c:v>
                </c:pt>
                <c:pt idx="22">
                  <c:v>-1.8465100001776591E-3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579-436E-8F08-BE82F919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493288"/>
        <c:axId val="1"/>
      </c:scatterChart>
      <c:valAx>
        <c:axId val="681493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20676466822"/>
              <c:y val="0.87353064690443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492753623188406E-2"/>
              <c:y val="0.385294735216921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93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9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85139653985937"/>
          <c:y val="0.92353064690443099"/>
          <c:w val="0.7127809419079531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Cnc - O-C Diagr.</a:t>
            </a:r>
          </a:p>
        </c:rich>
      </c:tx>
      <c:layout>
        <c:manualLayout>
          <c:xMode val="edge"/>
          <c:yMode val="edge"/>
          <c:x val="0.38550785499638629"/>
          <c:y val="3.7414965986394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3063169530074"/>
          <c:y val="0.1598644765906562"/>
          <c:w val="0.81739246120989184"/>
          <c:h val="0.591838700569663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1">
                  <c:v>0</c:v>
                </c:pt>
                <c:pt idx="2">
                  <c:v>2.8641999961109832E-4</c:v>
                </c:pt>
                <c:pt idx="4">
                  <c:v>-2.5315200036857277E-3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87-4F5D-9335-3C10DB9D6DC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0">
                  <c:v>1.0852400002477225E-2</c:v>
                </c:pt>
                <c:pt idx="3">
                  <c:v>-3.8978399970801547E-3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87-4F5D-9335-3C10DB9D6DC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87-4F5D-9335-3C10DB9D6DC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87-4F5D-9335-3C10DB9D6DC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87-4F5D-9335-3C10DB9D6DC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87-4F5D-9335-3C10DB9D6DC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4.4000000000000003E-3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87-4F5D-9335-3C10DB9D6DC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8.0719870047686552E-3</c:v>
                </c:pt>
                <c:pt idx="1">
                  <c:v>2.1485439411928981E-3</c:v>
                </c:pt>
                <c:pt idx="2">
                  <c:v>2.1452161641908893E-3</c:v>
                </c:pt>
                <c:pt idx="3">
                  <c:v>-2.0045217573141493E-3</c:v>
                </c:pt>
                <c:pt idx="4">
                  <c:v>-5.6517653515158516E-3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87-4F5D-9335-3C10DB9D6DCB}"/>
            </c:ext>
          </c:extLst>
        </c:ser>
        <c:ser>
          <c:idx val="8"/>
          <c:order val="8"/>
          <c:tx>
            <c:strRef>
              <c:f>'A (old)'!$T$1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(old)'!$S$2:$S$20</c:f>
              <c:numCache>
                <c:formatCode>General</c:formatCode>
                <c:ptCount val="19"/>
                <c:pt idx="0">
                  <c:v>-2100</c:v>
                </c:pt>
                <c:pt idx="1">
                  <c:v>-1800</c:v>
                </c:pt>
                <c:pt idx="2">
                  <c:v>-1500</c:v>
                </c:pt>
                <c:pt idx="3">
                  <c:v>-1200</c:v>
                </c:pt>
                <c:pt idx="4">
                  <c:v>-900</c:v>
                </c:pt>
                <c:pt idx="5">
                  <c:v>-600</c:v>
                </c:pt>
                <c:pt idx="6">
                  <c:v>-300</c:v>
                </c:pt>
                <c:pt idx="7">
                  <c:v>0</c:v>
                </c:pt>
                <c:pt idx="8">
                  <c:v>300</c:v>
                </c:pt>
                <c:pt idx="9">
                  <c:v>600</c:v>
                </c:pt>
                <c:pt idx="10">
                  <c:v>900</c:v>
                </c:pt>
                <c:pt idx="11">
                  <c:v>1200</c:v>
                </c:pt>
                <c:pt idx="12">
                  <c:v>1500</c:v>
                </c:pt>
                <c:pt idx="13">
                  <c:v>1800</c:v>
                </c:pt>
                <c:pt idx="14">
                  <c:v>2100</c:v>
                </c:pt>
                <c:pt idx="15">
                  <c:v>2400</c:v>
                </c:pt>
                <c:pt idx="16">
                  <c:v>2700</c:v>
                </c:pt>
                <c:pt idx="17">
                  <c:v>3000</c:v>
                </c:pt>
                <c:pt idx="18">
                  <c:v>3300</c:v>
                </c:pt>
              </c:numCache>
            </c:numRef>
          </c:xVal>
          <c:yVal>
            <c:numRef>
              <c:f>'A (old)'!$T$2:$T$20</c:f>
              <c:numCache>
                <c:formatCode>0.00E+00</c:formatCode>
                <c:ptCount val="19"/>
                <c:pt idx="0">
                  <c:v>1.3759773484225791E-2</c:v>
                </c:pt>
                <c:pt idx="1">
                  <c:v>1.117080159894061E-2</c:v>
                </c:pt>
                <c:pt idx="2">
                  <c:v>8.7943366156018402E-3</c:v>
                </c:pt>
                <c:pt idx="3">
                  <c:v>6.6303785342094884E-3</c:v>
                </c:pt>
                <c:pt idx="4">
                  <c:v>4.6789273547635504E-3</c:v>
                </c:pt>
                <c:pt idx="5">
                  <c:v>2.9399830772640274E-3</c:v>
                </c:pt>
                <c:pt idx="6">
                  <c:v>1.41354570171092E-3</c:v>
                </c:pt>
                <c:pt idx="7">
                  <c:v>9.9615228104227863E-5</c:v>
                </c:pt>
                <c:pt idx="8">
                  <c:v>-1.0018083435560491E-3</c:v>
                </c:pt>
                <c:pt idx="9">
                  <c:v>-1.890725013269911E-3</c:v>
                </c:pt>
                <c:pt idx="10">
                  <c:v>-2.567134781037358E-3</c:v>
                </c:pt>
                <c:pt idx="11">
                  <c:v>-3.0310376468583888E-3</c:v>
                </c:pt>
                <c:pt idx="12">
                  <c:v>-3.2824336107330049E-3</c:v>
                </c:pt>
                <c:pt idx="13">
                  <c:v>-3.3213226726612065E-3</c:v>
                </c:pt>
                <c:pt idx="14">
                  <c:v>-3.147704832642993E-3</c:v>
                </c:pt>
                <c:pt idx="15">
                  <c:v>-2.7615800906783637E-3</c:v>
                </c:pt>
                <c:pt idx="16">
                  <c:v>-2.1629484467673189E-3</c:v>
                </c:pt>
                <c:pt idx="17">
                  <c:v>-1.3518099009098596E-3</c:v>
                </c:pt>
                <c:pt idx="18">
                  <c:v>-3.2816445310598387E-4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87-4F5D-9335-3C10DB9D6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458664"/>
        <c:axId val="1"/>
      </c:scatterChart>
      <c:valAx>
        <c:axId val="60145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43554338316412"/>
              <c:y val="0.82313210848643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75362318840582E-2"/>
              <c:y val="0.35374256789329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45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014523184601924"/>
          <c:y val="0.9115674826360991"/>
          <c:w val="0.9289868766404199"/>
          <c:h val="0.979595050618672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Cnc -- O-C Diagram</a:t>
            </a:r>
          </a:p>
        </c:rich>
      </c:tx>
      <c:layout>
        <c:manualLayout>
          <c:xMode val="edge"/>
          <c:yMode val="edge"/>
          <c:x val="0.39575971731448761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39929328621903E-2"/>
          <c:y val="0.12337662337662338"/>
          <c:w val="0.85159010600706708"/>
          <c:h val="0.6980519480519480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Q_Fit!$D$21:$D$25</c:f>
              <c:numCache>
                <c:formatCode>General</c:formatCode>
                <c:ptCount val="5"/>
                <c:pt idx="0">
                  <c:v>-0.17799999999999999</c:v>
                </c:pt>
                <c:pt idx="1">
                  <c:v>0</c:v>
                </c:pt>
                <c:pt idx="2">
                  <c:v>1E-4</c:v>
                </c:pt>
                <c:pt idx="3">
                  <c:v>0.12479999999999999</c:v>
                </c:pt>
                <c:pt idx="4">
                  <c:v>0.2344</c:v>
                </c:pt>
              </c:numCache>
            </c:numRef>
          </c:xVal>
          <c:yVal>
            <c:numRef>
              <c:f>Q_Fit!$E$21:$E$25</c:f>
              <c:numCache>
                <c:formatCode>General</c:formatCode>
                <c:ptCount val="5"/>
                <c:pt idx="0">
                  <c:v>1.0852400002477225E-2</c:v>
                </c:pt>
                <c:pt idx="1">
                  <c:v>0</c:v>
                </c:pt>
                <c:pt idx="2">
                  <c:v>2.8641999961109832E-4</c:v>
                </c:pt>
                <c:pt idx="3">
                  <c:v>-3.8978399970801547E-3</c:v>
                </c:pt>
                <c:pt idx="4">
                  <c:v>-2.5315200036857277E-3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B-446B-A123-9A9145D08FCC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Q_Fit!$U$2:$U$11</c:f>
              <c:numCache>
                <c:formatCode>General</c:formatCode>
                <c:ptCount val="10"/>
                <c:pt idx="0">
                  <c:v>-0.2</c:v>
                </c:pt>
                <c:pt idx="1">
                  <c:v>-0.15</c:v>
                </c:pt>
                <c:pt idx="2">
                  <c:v>-0.1</c:v>
                </c:pt>
                <c:pt idx="3">
                  <c:v>-0.05</c:v>
                </c:pt>
                <c:pt idx="4">
                  <c:v>0</c:v>
                </c:pt>
                <c:pt idx="5">
                  <c:v>0.05</c:v>
                </c:pt>
                <c:pt idx="6">
                  <c:v>0.1</c:v>
                </c:pt>
                <c:pt idx="7">
                  <c:v>0.15</c:v>
                </c:pt>
                <c:pt idx="8">
                  <c:v>0.2</c:v>
                </c:pt>
                <c:pt idx="9">
                  <c:v>0.25</c:v>
                </c:pt>
              </c:numCache>
            </c:numRef>
          </c:xVal>
          <c:yVal>
            <c:numRef>
              <c:f>Q_Fit!$V$2:$V$11</c:f>
              <c:numCache>
                <c:formatCode>General</c:formatCode>
                <c:ptCount val="10"/>
                <c:pt idx="0">
                  <c:v>1.2891250752391543E-2</c:v>
                </c:pt>
                <c:pt idx="1">
                  <c:v>8.7121776857761526E-3</c:v>
                </c:pt>
                <c:pt idx="2">
                  <c:v>5.1506726735780512E-3</c:v>
                </c:pt>
                <c:pt idx="3">
                  <c:v>2.2067357157972345E-3</c:v>
                </c:pt>
                <c:pt idx="4">
                  <c:v>-1.1963318756629691E-4</c:v>
                </c:pt>
                <c:pt idx="5">
                  <c:v>-1.8284340365125424E-3</c:v>
                </c:pt>
                <c:pt idx="6">
                  <c:v>-2.9196668310415021E-3</c:v>
                </c:pt>
                <c:pt idx="7">
                  <c:v>-3.3933315711531758E-3</c:v>
                </c:pt>
                <c:pt idx="8">
                  <c:v>-3.2494282568475644E-3</c:v>
                </c:pt>
                <c:pt idx="9">
                  <c:v>-2.4879568881246671E-3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1B-446B-A123-9A9145D0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490408"/>
        <c:axId val="1"/>
      </c:scatterChart>
      <c:valAx>
        <c:axId val="68149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904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462897526501765"/>
          <c:y val="0.90909090909090906"/>
          <c:w val="0.61307420494699638"/>
          <c:h val="0.974025974025974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GW Cnc -- 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[54172.2949, 0.28141358] </a:t>
            </a:r>
          </a:p>
        </c:rich>
      </c:tx>
      <c:layout>
        <c:manualLayout>
          <c:xMode val="edge"/>
          <c:yMode val="edge"/>
          <c:x val="0.23191094619666047"/>
          <c:y val="1.8018018018018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2782931354361"/>
          <c:y val="0.13213251962661771"/>
          <c:w val="0.82189239332096475"/>
          <c:h val="0.7417439169948767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Q_Fit!$B$20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Q_Fit!$A$21:$A$25</c:f>
              <c:numCache>
                <c:formatCode>General</c:formatCode>
                <c:ptCount val="5"/>
                <c:pt idx="0">
                  <c:v>-1780</c:v>
                </c:pt>
                <c:pt idx="1">
                  <c:v>0</c:v>
                </c:pt>
                <c:pt idx="2">
                  <c:v>1</c:v>
                </c:pt>
                <c:pt idx="3">
                  <c:v>1248</c:v>
                </c:pt>
                <c:pt idx="4">
                  <c:v>2344</c:v>
                </c:pt>
              </c:numCache>
            </c:numRef>
          </c:xVal>
          <c:yVal>
            <c:numRef>
              <c:f>Q_Fit!$B$21:$B$25</c:f>
              <c:numCache>
                <c:formatCode>General</c:formatCode>
                <c:ptCount val="5"/>
                <c:pt idx="0">
                  <c:v>1.0852400002477225E-2</c:v>
                </c:pt>
                <c:pt idx="1">
                  <c:v>0</c:v>
                </c:pt>
                <c:pt idx="2">
                  <c:v>2.8641999961109832E-4</c:v>
                </c:pt>
                <c:pt idx="3">
                  <c:v>-3.8978399970801547E-3</c:v>
                </c:pt>
                <c:pt idx="4">
                  <c:v>-2.5315200036857277E-3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6-47BE-8DB7-E0D289EE86B8}"/>
            </c:ext>
          </c:extLst>
        </c:ser>
        <c:ser>
          <c:idx val="1"/>
          <c:order val="1"/>
          <c:tx>
            <c:strRef>
              <c:f>Q_Fit!$Y$1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Q_Fit!$X$2:$X$11</c:f>
              <c:numCache>
                <c:formatCode>General</c:formatCode>
                <c:ptCount val="10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</c:numCache>
            </c:numRef>
          </c:xVal>
          <c:yVal>
            <c:numRef>
              <c:f>Q_Fit!$Y$2:$Y$11</c:f>
              <c:numCache>
                <c:formatCode>General</c:formatCode>
                <c:ptCount val="10"/>
                <c:pt idx="0">
                  <c:v>1.2891250752391541E-2</c:v>
                </c:pt>
                <c:pt idx="1">
                  <c:v>8.7121776857761526E-3</c:v>
                </c:pt>
                <c:pt idx="2">
                  <c:v>5.1506726735780503E-3</c:v>
                </c:pt>
                <c:pt idx="3">
                  <c:v>2.206735715797234E-3</c:v>
                </c:pt>
                <c:pt idx="4">
                  <c:v>-1.1963318756629691E-4</c:v>
                </c:pt>
                <c:pt idx="5">
                  <c:v>-1.828434036512542E-3</c:v>
                </c:pt>
                <c:pt idx="6">
                  <c:v>-2.9196668310415017E-3</c:v>
                </c:pt>
                <c:pt idx="7">
                  <c:v>-3.3933315711531758E-3</c:v>
                </c:pt>
                <c:pt idx="8">
                  <c:v>-3.2494282568475636E-3</c:v>
                </c:pt>
                <c:pt idx="9">
                  <c:v>-2.4879568881246671E-3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6-47BE-8DB7-E0D289EE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956280"/>
        <c:axId val="1"/>
      </c:scatterChart>
      <c:valAx>
        <c:axId val="86895628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9562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152400</xdr:colOff>
      <xdr:row>18</xdr:row>
      <xdr:rowOff>133350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318124A-A0F4-AF50-08ED-820DCE6B8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228600</xdr:rowOff>
    </xdr:from>
    <xdr:to>
      <xdr:col>18</xdr:col>
      <xdr:colOff>104775</xdr:colOff>
      <xdr:row>17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CB275D-5540-149C-B140-F1ED060E7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9</xdr:row>
      <xdr:rowOff>47625</xdr:rowOff>
    </xdr:from>
    <xdr:to>
      <xdr:col>15</xdr:col>
      <xdr:colOff>266700</xdr:colOff>
      <xdr:row>27</xdr:row>
      <xdr:rowOff>38100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25AD57C4-97D0-115C-7DCA-0BF2DBA7C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28</xdr:row>
      <xdr:rowOff>76200</xdr:rowOff>
    </xdr:from>
    <xdr:to>
      <xdr:col>15</xdr:col>
      <xdr:colOff>266700</xdr:colOff>
      <xdr:row>48</xdr:row>
      <xdr:rowOff>9525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4256635C-D4FB-42A1-1A99-F7DD12824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39" TargetMode="External"/><Relationship Id="rId13" Type="http://schemas.openxmlformats.org/officeDocument/2006/relationships/hyperlink" Target="http://www.konkoly.hu/cgi-bin/IBVS?6039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vsolj.cetus-net.org/vsoljno50.pdf" TargetMode="External"/><Relationship Id="rId12" Type="http://schemas.openxmlformats.org/officeDocument/2006/relationships/hyperlink" Target="http://www.konkoly.hu/cgi-bin/IBVS?6039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konkoly.hu/cgi-bin/IBVS?5871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var.astro.cz/oejv/issues/oejv0094.pdf" TargetMode="External"/><Relationship Id="rId15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konkoly.hu/cgi-bin/IBVS?6039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konkoly.hu/cgi-bin/IBVS?6039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6938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11.28515625" customWidth="1"/>
    <col min="17" max="18" width="9.85546875" customWidth="1"/>
    <col min="19" max="19" width="9.140625" customWidth="1"/>
  </cols>
  <sheetData>
    <row r="1" spans="1:24" ht="21" thickBot="1" x14ac:dyDescent="0.35">
      <c r="A1" s="1" t="s">
        <v>38</v>
      </c>
      <c r="W1" s="6" t="s">
        <v>10</v>
      </c>
      <c r="X1" s="6" t="s">
        <v>22</v>
      </c>
    </row>
    <row r="2" spans="1:24" s="98" customFormat="1" ht="12.95" customHeight="1" x14ac:dyDescent="0.2">
      <c r="A2" s="98" t="s">
        <v>24</v>
      </c>
      <c r="B2" s="98" t="s">
        <v>39</v>
      </c>
      <c r="C2" s="99"/>
      <c r="D2" s="99"/>
      <c r="W2" s="98">
        <v>-2100</v>
      </c>
      <c r="X2" s="100">
        <f>+D$11+D$12*W2+D$13*W2^2</f>
        <v>1.3801173532244693E-2</v>
      </c>
    </row>
    <row r="3" spans="1:24" s="98" customFormat="1" ht="12.95" customHeight="1" thickBot="1" x14ac:dyDescent="0.25">
      <c r="C3" s="101" t="s">
        <v>133</v>
      </c>
      <c r="W3" s="98">
        <v>-1800</v>
      </c>
      <c r="X3" s="100"/>
    </row>
    <row r="4" spans="1:24" s="98" customFormat="1" ht="12.95" customHeight="1" thickTop="1" thickBot="1" x14ac:dyDescent="0.25">
      <c r="A4" s="102" t="s">
        <v>0</v>
      </c>
      <c r="C4" s="103">
        <v>54172.294900000001</v>
      </c>
      <c r="D4" s="104">
        <v>0.28141358</v>
      </c>
      <c r="W4" s="98">
        <v>-1500</v>
      </c>
      <c r="X4" s="100"/>
    </row>
    <row r="5" spans="1:24" s="98" customFormat="1" ht="12.95" customHeight="1" thickTop="1" x14ac:dyDescent="0.2">
      <c r="A5" s="105" t="s">
        <v>31</v>
      </c>
      <c r="C5" s="106">
        <v>-9.5</v>
      </c>
      <c r="D5" s="98" t="s">
        <v>32</v>
      </c>
      <c r="W5" s="98">
        <v>-1200</v>
      </c>
      <c r="X5" s="100"/>
    </row>
    <row r="6" spans="1:24" s="98" customFormat="1" ht="12.95" customHeight="1" x14ac:dyDescent="0.2">
      <c r="A6" s="102" t="s">
        <v>1</v>
      </c>
      <c r="W6" s="98">
        <v>-900</v>
      </c>
      <c r="X6" s="100"/>
    </row>
    <row r="7" spans="1:24" s="98" customFormat="1" ht="12.95" customHeight="1" x14ac:dyDescent="0.2">
      <c r="A7" s="98" t="s">
        <v>2</v>
      </c>
      <c r="C7" s="98">
        <f>+C4</f>
        <v>54172.294900000001</v>
      </c>
      <c r="W7" s="98">
        <v>-600</v>
      </c>
      <c r="X7" s="100"/>
    </row>
    <row r="8" spans="1:24" s="98" customFormat="1" ht="12.95" customHeight="1" x14ac:dyDescent="0.2">
      <c r="A8" s="98" t="s">
        <v>3</v>
      </c>
      <c r="C8" s="98">
        <f>+D4</f>
        <v>0.28141358</v>
      </c>
      <c r="W8" s="98">
        <v>-300</v>
      </c>
      <c r="X8" s="100"/>
    </row>
    <row r="9" spans="1:24" s="98" customFormat="1" ht="12.95" customHeight="1" x14ac:dyDescent="0.2">
      <c r="A9" s="107" t="s">
        <v>37</v>
      </c>
      <c r="B9" s="108">
        <v>21</v>
      </c>
      <c r="C9" s="109" t="str">
        <f>"F"&amp;B9</f>
        <v>F21</v>
      </c>
      <c r="D9" s="110" t="str">
        <f>"G"&amp;B9</f>
        <v>G21</v>
      </c>
      <c r="W9" s="98">
        <v>0</v>
      </c>
      <c r="X9" s="100"/>
    </row>
    <row r="10" spans="1:24" s="98" customFormat="1" ht="12.95" customHeight="1" thickBot="1" x14ac:dyDescent="0.25">
      <c r="C10" s="111" t="s">
        <v>20</v>
      </c>
      <c r="D10" s="111" t="s">
        <v>21</v>
      </c>
      <c r="W10" s="98">
        <v>300</v>
      </c>
      <c r="X10" s="100"/>
    </row>
    <row r="11" spans="1:24" s="98" customFormat="1" ht="12.95" customHeight="1" x14ac:dyDescent="0.2">
      <c r="A11" s="98" t="s">
        <v>15</v>
      </c>
      <c r="C11" s="110">
        <f ca="1">INTERCEPT(INDIRECT($D$9):G990,INDIRECT($C$9):F990)</f>
        <v>-6.5624715014136678E-4</v>
      </c>
      <c r="D11" s="112">
        <f>E11*F11</f>
        <v>-1.1963318756629691E-4</v>
      </c>
      <c r="E11" s="113">
        <v>-1.1963318756629691E-4</v>
      </c>
      <c r="F11" s="100">
        <v>1</v>
      </c>
      <c r="W11" s="98">
        <v>600</v>
      </c>
      <c r="X11" s="100"/>
    </row>
    <row r="12" spans="1:24" s="98" customFormat="1" ht="12.95" customHeight="1" x14ac:dyDescent="0.2">
      <c r="A12" s="98" t="s">
        <v>16</v>
      </c>
      <c r="C12" s="110">
        <f ca="1">SLOPE(INDIRECT($D$9):G990,INDIRECT($C$9):F990)</f>
        <v>-1.6752539823768647E-6</v>
      </c>
      <c r="D12" s="112">
        <f>E12*F12</f>
        <v>-4.0351697523097764E-6</v>
      </c>
      <c r="E12" s="114">
        <v>-4.0351697523097765E-2</v>
      </c>
      <c r="F12" s="100">
        <v>1E-4</v>
      </c>
      <c r="W12" s="98">
        <v>900</v>
      </c>
      <c r="X12" s="100"/>
    </row>
    <row r="13" spans="1:24" s="98" customFormat="1" ht="12.95" customHeight="1" thickBot="1" x14ac:dyDescent="0.25">
      <c r="A13" s="98" t="s">
        <v>19</v>
      </c>
      <c r="C13" s="99" t="s">
        <v>13</v>
      </c>
      <c r="D13" s="112">
        <f>E13*F13</f>
        <v>1.2351361088345714E-9</v>
      </c>
      <c r="E13" s="115">
        <v>0.12351361088345714</v>
      </c>
      <c r="F13" s="100">
        <v>1E-8</v>
      </c>
      <c r="W13" s="98">
        <v>1200</v>
      </c>
      <c r="X13" s="100"/>
    </row>
    <row r="14" spans="1:24" s="98" customFormat="1" ht="12.95" customHeight="1" x14ac:dyDescent="0.2">
      <c r="D14" s="100">
        <f>2*D13</f>
        <v>2.4702722176691427E-9</v>
      </c>
      <c r="E14" s="98">
        <f>SUM(T21:T25)</f>
        <v>1.7202748102416318E-6</v>
      </c>
      <c r="W14" s="98">
        <v>1500</v>
      </c>
      <c r="X14" s="100"/>
    </row>
    <row r="15" spans="1:24" s="98" customFormat="1" ht="12.95" customHeight="1" x14ac:dyDescent="0.2">
      <c r="A15" s="116" t="s">
        <v>17</v>
      </c>
      <c r="C15" s="117">
        <f ca="1">(C7+C11)+(C8+C12)*INT(MAX(F21:F3531))</f>
        <v>59560.769395829593</v>
      </c>
      <c r="E15" s="118" t="s">
        <v>245</v>
      </c>
      <c r="F15" s="106">
        <v>1</v>
      </c>
      <c r="W15" s="98">
        <v>1800</v>
      </c>
      <c r="X15" s="100"/>
    </row>
    <row r="16" spans="1:24" s="98" customFormat="1" ht="12.95" customHeight="1" x14ac:dyDescent="0.2">
      <c r="A16" s="102" t="s">
        <v>4</v>
      </c>
      <c r="C16" s="119">
        <f ca="1">+C8+C12</f>
        <v>0.28141190474601763</v>
      </c>
      <c r="E16" s="118" t="s">
        <v>33</v>
      </c>
      <c r="F16" s="120">
        <f ca="1">NOW()+15018.5+$C$5/24</f>
        <v>60210.558735763887</v>
      </c>
      <c r="W16" s="98">
        <v>2100</v>
      </c>
      <c r="X16" s="100"/>
    </row>
    <row r="17" spans="1:24" s="98" customFormat="1" ht="12.95" customHeight="1" thickBot="1" x14ac:dyDescent="0.25">
      <c r="A17" s="118" t="s">
        <v>30</v>
      </c>
      <c r="C17" s="98">
        <f>COUNT(C21:C2189)</f>
        <v>24</v>
      </c>
      <c r="E17" s="118" t="s">
        <v>246</v>
      </c>
      <c r="F17" s="120">
        <f ca="1">ROUND(2*(F16-$C$7)/$C$8,0)/2+F15</f>
        <v>21458</v>
      </c>
      <c r="W17" s="98">
        <v>2400</v>
      </c>
      <c r="X17" s="100"/>
    </row>
    <row r="18" spans="1:24" s="98" customFormat="1" ht="12.95" customHeight="1" thickTop="1" thickBot="1" x14ac:dyDescent="0.25">
      <c r="A18" s="102" t="s">
        <v>5</v>
      </c>
      <c r="C18" s="27">
        <f ca="1">+C15</f>
        <v>59560.769395829593</v>
      </c>
      <c r="D18" s="28">
        <f ca="1">+C16</f>
        <v>0.28141190474601763</v>
      </c>
      <c r="E18" s="118" t="s">
        <v>34</v>
      </c>
      <c r="F18" s="110">
        <f ca="1">ROUND(2*(F16-$C$15)/$C$16,0)/2+F15</f>
        <v>2310</v>
      </c>
      <c r="W18" s="98">
        <v>2700</v>
      </c>
      <c r="X18" s="100"/>
    </row>
    <row r="19" spans="1:24" s="98" customFormat="1" ht="12.95" customHeight="1" thickTop="1" x14ac:dyDescent="0.2">
      <c r="E19" s="118" t="s">
        <v>35</v>
      </c>
      <c r="F19" s="121">
        <f ca="1">+$C$15+$C$16*F18-15018.5-$C$5/24</f>
        <v>45192.726729126232</v>
      </c>
      <c r="W19" s="98">
        <v>3000</v>
      </c>
      <c r="X19" s="100"/>
    </row>
    <row r="20" spans="1:24" s="98" customFormat="1" ht="12.95" customHeight="1" thickBot="1" x14ac:dyDescent="0.25">
      <c r="A20" s="111" t="s">
        <v>6</v>
      </c>
      <c r="B20" s="111" t="s">
        <v>7</v>
      </c>
      <c r="C20" s="111" t="s">
        <v>8</v>
      </c>
      <c r="D20" s="111" t="s">
        <v>12</v>
      </c>
      <c r="E20" s="111" t="s">
        <v>9</v>
      </c>
      <c r="F20" s="111" t="s">
        <v>10</v>
      </c>
      <c r="G20" s="111" t="s">
        <v>11</v>
      </c>
      <c r="H20" s="122" t="s">
        <v>141</v>
      </c>
      <c r="I20" s="122" t="s">
        <v>142</v>
      </c>
      <c r="J20" s="122" t="s">
        <v>139</v>
      </c>
      <c r="K20" s="122" t="s">
        <v>138</v>
      </c>
      <c r="L20" s="122" t="s">
        <v>26</v>
      </c>
      <c r="M20" s="122" t="s">
        <v>27</v>
      </c>
      <c r="N20" s="122" t="s">
        <v>28</v>
      </c>
      <c r="O20" s="122" t="s">
        <v>23</v>
      </c>
      <c r="P20" s="123" t="s">
        <v>22</v>
      </c>
      <c r="Q20" s="111" t="s">
        <v>14</v>
      </c>
      <c r="R20" s="124"/>
      <c r="U20" s="125" t="s">
        <v>134</v>
      </c>
      <c r="W20" s="98">
        <v>3300</v>
      </c>
      <c r="X20" s="100"/>
    </row>
    <row r="21" spans="1:24" s="98" customFormat="1" ht="12.95" customHeight="1" x14ac:dyDescent="0.2">
      <c r="A21" s="126" t="s">
        <v>43</v>
      </c>
      <c r="B21" s="127" t="s">
        <v>42</v>
      </c>
      <c r="C21" s="128">
        <v>53671.389580000003</v>
      </c>
      <c r="D21" s="128">
        <v>2.5000000000000001E-3</v>
      </c>
      <c r="E21" s="98">
        <f>+(C21-C$7)/C$8</f>
        <v>-1779.961436118321</v>
      </c>
      <c r="F21" s="98">
        <f>ROUND(2*E21,0)/2</f>
        <v>-1780</v>
      </c>
      <c r="G21" s="98">
        <f>+C21-(C$7+F21*C$8)</f>
        <v>1.0852400002477225E-2</v>
      </c>
      <c r="K21" s="98">
        <f>+G21</f>
        <v>1.0852400002477225E-2</v>
      </c>
      <c r="O21" s="98">
        <f ca="1">+C$11+C$12*$F21</f>
        <v>2.3257049384894524E-3</v>
      </c>
      <c r="P21" s="100">
        <f>+D$11+D$12*F21+D$13*F21^2</f>
        <v>1.097637421877656E-2</v>
      </c>
      <c r="Q21" s="129">
        <f>+C21-15018.5</f>
        <v>38652.889580000003</v>
      </c>
      <c r="R21" s="129" t="s">
        <v>247</v>
      </c>
      <c r="T21" s="98">
        <f>+(P21-G21)^2</f>
        <v>1.5369606307034301E-8</v>
      </c>
    </row>
    <row r="22" spans="1:24" s="98" customFormat="1" ht="12.95" customHeight="1" x14ac:dyDescent="0.2">
      <c r="A22" s="82" t="s">
        <v>40</v>
      </c>
      <c r="B22" s="130"/>
      <c r="C22" s="82">
        <v>54172.294900000001</v>
      </c>
      <c r="D22" s="82">
        <v>4.4000000000000003E-3</v>
      </c>
      <c r="E22" s="98">
        <f>+(C22-C$7)/C$8</f>
        <v>0</v>
      </c>
      <c r="F22" s="98">
        <f>ROUND(2*E22,0)/2</f>
        <v>0</v>
      </c>
      <c r="G22" s="98">
        <f>+C22-(C$7+F22*C$8)</f>
        <v>0</v>
      </c>
      <c r="J22" s="98">
        <f>+G22</f>
        <v>0</v>
      </c>
      <c r="O22" s="98">
        <f ca="1">+C$11+C$12*$F22</f>
        <v>-6.5624715014136678E-4</v>
      </c>
      <c r="P22" s="100"/>
      <c r="Q22" s="129">
        <f>+C22-15018.5</f>
        <v>39153.794900000001</v>
      </c>
      <c r="R22" s="129" t="s">
        <v>139</v>
      </c>
      <c r="T22" s="98">
        <f>+(P22-G22)^2</f>
        <v>0</v>
      </c>
    </row>
    <row r="23" spans="1:24" s="98" customFormat="1" ht="12.95" customHeight="1" x14ac:dyDescent="0.2">
      <c r="A23" s="82" t="s">
        <v>40</v>
      </c>
      <c r="B23" s="83" t="s">
        <v>42</v>
      </c>
      <c r="C23" s="82">
        <v>54172.434600000001</v>
      </c>
      <c r="D23" s="82">
        <v>1.9E-3</v>
      </c>
      <c r="E23" s="98">
        <f>+(C23-C$7)/C$8</f>
        <v>0.49642238302686248</v>
      </c>
      <c r="F23" s="98">
        <f>ROUND(2*E23,0)/2</f>
        <v>0.5</v>
      </c>
      <c r="G23" s="98">
        <f>+C23-(C$7+F23*C$8)</f>
        <v>-1.0067900002468377E-3</v>
      </c>
      <c r="J23" s="98">
        <f>+G23</f>
        <v>-1.0067900002468377E-3</v>
      </c>
      <c r="O23" s="98">
        <f ca="1">+C$11+C$12*$F23</f>
        <v>-6.5708477713255519E-4</v>
      </c>
      <c r="P23" s="100"/>
      <c r="Q23" s="129">
        <f>+C23-15018.5</f>
        <v>39153.934600000001</v>
      </c>
      <c r="R23" s="129" t="s">
        <v>139</v>
      </c>
      <c r="T23" s="98">
        <f>+(P23-G23)^2</f>
        <v>1.0136261045970275E-6</v>
      </c>
    </row>
    <row r="24" spans="1:24" s="98" customFormat="1" ht="12.95" customHeight="1" x14ac:dyDescent="0.2">
      <c r="A24" s="82" t="s">
        <v>40</v>
      </c>
      <c r="B24" s="130"/>
      <c r="C24" s="82">
        <v>54172.5766</v>
      </c>
      <c r="D24" s="82">
        <v>1.9E-3</v>
      </c>
      <c r="E24" s="98">
        <f>+(C24-C$7)/C$8</f>
        <v>1.0010177902557011</v>
      </c>
      <c r="F24" s="98">
        <f>ROUND(2*E24,0)/2</f>
        <v>1</v>
      </c>
      <c r="G24" s="98">
        <f>+C24-(C$7+F24*C$8)</f>
        <v>2.8641999961109832E-4</v>
      </c>
      <c r="J24" s="98">
        <f>+G24</f>
        <v>2.8641999961109832E-4</v>
      </c>
      <c r="O24" s="98">
        <f ca="1">+C$11+C$12*$F24</f>
        <v>-6.579224041237436E-4</v>
      </c>
      <c r="P24" s="100"/>
      <c r="Q24" s="129">
        <f>+C24-15018.5</f>
        <v>39154.0766</v>
      </c>
      <c r="R24" s="129" t="s">
        <v>139</v>
      </c>
      <c r="T24" s="98">
        <f>+(P24-G24)^2</f>
        <v>8.2036416177221561E-8</v>
      </c>
    </row>
    <row r="25" spans="1:24" s="98" customFormat="1" ht="12.95" customHeight="1" x14ac:dyDescent="0.2">
      <c r="A25" s="82" t="s">
        <v>126</v>
      </c>
      <c r="B25" s="83" t="s">
        <v>42</v>
      </c>
      <c r="C25" s="82">
        <v>54506.333599999998</v>
      </c>
      <c r="D25" s="82" t="s">
        <v>127</v>
      </c>
      <c r="E25" s="98">
        <f>+(C25-C$7)/C$8</f>
        <v>1187.0027736401255</v>
      </c>
      <c r="F25" s="98">
        <f>ROUND(2*E25,0)/2</f>
        <v>1187</v>
      </c>
      <c r="G25" s="98">
        <f>+C25-(C$7+F25*C$8)</f>
        <v>7.8053999459370971E-4</v>
      </c>
      <c r="J25" s="98">
        <f>+G25</f>
        <v>7.8053999459370971E-4</v>
      </c>
      <c r="O25" s="98">
        <f ca="1">+C$11+C$12*$F25</f>
        <v>-2.6447736272227052E-3</v>
      </c>
      <c r="P25" s="100"/>
      <c r="Q25" s="129">
        <f>+C25-15018.5</f>
        <v>39487.833599999998</v>
      </c>
      <c r="R25" s="129" t="s">
        <v>139</v>
      </c>
      <c r="T25" s="98">
        <f>+(P25-G25)^2</f>
        <v>6.0924268316034838E-7</v>
      </c>
      <c r="U25" s="131"/>
    </row>
    <row r="26" spans="1:24" s="98" customFormat="1" ht="12.95" customHeight="1" x14ac:dyDescent="0.2">
      <c r="A26" s="132" t="s">
        <v>244</v>
      </c>
      <c r="B26" s="83" t="s">
        <v>42</v>
      </c>
      <c r="C26" s="82">
        <v>54523.495150000002</v>
      </c>
      <c r="D26" s="82">
        <v>4.0000000000000002E-4</v>
      </c>
      <c r="E26" s="98">
        <f>+(C26-C$7)/C$8</f>
        <v>1247.986149069287</v>
      </c>
      <c r="F26" s="98">
        <f>ROUND(2*E26,0)/2</f>
        <v>1248</v>
      </c>
      <c r="G26" s="98">
        <f>+C26-(C$7+F26*C$8)</f>
        <v>-3.8978399970801547E-3</v>
      </c>
      <c r="K26" s="98">
        <f>+G26</f>
        <v>-3.8978399970801547E-3</v>
      </c>
      <c r="O26" s="98">
        <f ca="1">+C$11+C$12*$F26</f>
        <v>-2.7469641201476941E-3</v>
      </c>
      <c r="P26" s="100"/>
      <c r="Q26" s="129">
        <f>+C26-15018.5</f>
        <v>39504.995150000002</v>
      </c>
      <c r="R26" s="129" t="s">
        <v>247</v>
      </c>
      <c r="T26" s="98">
        <f>+(P26-G26)^2</f>
        <v>1.519315664283782E-5</v>
      </c>
      <c r="U26" s="131"/>
    </row>
    <row r="27" spans="1:24" s="98" customFormat="1" ht="12.95" customHeight="1" x14ac:dyDescent="0.2">
      <c r="A27" s="82" t="s">
        <v>41</v>
      </c>
      <c r="B27" s="83" t="s">
        <v>42</v>
      </c>
      <c r="C27" s="82">
        <v>54831.925799999997</v>
      </c>
      <c r="D27" s="82">
        <v>4.0000000000000002E-4</v>
      </c>
      <c r="E27" s="98">
        <f>+(C27-C$7)/C$8</f>
        <v>2343.9910042720626</v>
      </c>
      <c r="F27" s="98">
        <f>ROUND(2*E27,0)/2</f>
        <v>2344</v>
      </c>
      <c r="G27" s="98">
        <f>+C27-(C$7+F27*C$8)</f>
        <v>-2.5315200036857277E-3</v>
      </c>
      <c r="K27" s="98">
        <f>+G27</f>
        <v>-2.5315200036857277E-3</v>
      </c>
      <c r="O27" s="98">
        <f ca="1">+C$11+C$12*$F27</f>
        <v>-4.5830424848327372E-3</v>
      </c>
      <c r="P27" s="100"/>
      <c r="Q27" s="129">
        <f>+C27-15018.5</f>
        <v>39813.425799999997</v>
      </c>
      <c r="R27" s="129" t="s">
        <v>138</v>
      </c>
      <c r="T27" s="98">
        <f>+(P27-G27)^2</f>
        <v>6.4085935290609869E-6</v>
      </c>
      <c r="U27" s="131"/>
    </row>
    <row r="28" spans="1:24" s="98" customFormat="1" ht="12.95" customHeight="1" x14ac:dyDescent="0.2">
      <c r="A28" s="133" t="s">
        <v>181</v>
      </c>
      <c r="B28" s="134" t="s">
        <v>42</v>
      </c>
      <c r="C28" s="135">
        <v>54869.0694</v>
      </c>
      <c r="D28" s="135" t="s">
        <v>142</v>
      </c>
      <c r="E28" s="98">
        <f>+(C28-C$7)/C$8</f>
        <v>2475.9803702436802</v>
      </c>
      <c r="F28" s="98">
        <f>ROUND(2*E28,0)/2</f>
        <v>2476</v>
      </c>
      <c r="G28" s="98">
        <f>+C28-(C$7+F28*C$8)</f>
        <v>-5.5240799993043765E-3</v>
      </c>
      <c r="K28" s="98">
        <f>+G28</f>
        <v>-5.5240799993043765E-3</v>
      </c>
      <c r="O28" s="98">
        <f ca="1">+C$11+C$12*$F28</f>
        <v>-4.804176010506484E-3</v>
      </c>
      <c r="P28" s="100"/>
      <c r="Q28" s="129">
        <f>+C28-15018.5</f>
        <v>39850.5694</v>
      </c>
      <c r="R28" s="129"/>
      <c r="T28" s="98">
        <f>+(P28-G28)^2</f>
        <v>3.0515459838714641E-5</v>
      </c>
    </row>
    <row r="29" spans="1:24" s="98" customFormat="1" ht="12.95" customHeight="1" x14ac:dyDescent="0.2">
      <c r="A29" s="136" t="s">
        <v>132</v>
      </c>
      <c r="B29" s="130" t="s">
        <v>42</v>
      </c>
      <c r="C29" s="137">
        <v>55502.527800000003</v>
      </c>
      <c r="D29" s="137">
        <v>0</v>
      </c>
      <c r="E29" s="98">
        <f>+(C29-C$7)/C$8</f>
        <v>4726.9676893346896</v>
      </c>
      <c r="F29" s="98">
        <f>ROUND(2*E29,0)/2</f>
        <v>4727</v>
      </c>
      <c r="G29" s="98">
        <f>+C29-(C$7+F29*C$8)</f>
        <v>-9.0926599950762466E-3</v>
      </c>
      <c r="K29" s="98">
        <f>+G29</f>
        <v>-9.0926599950762466E-3</v>
      </c>
      <c r="O29" s="98">
        <f ca="1">+C$11+C$12*$F29</f>
        <v>-8.5751727248368059E-3</v>
      </c>
      <c r="P29" s="100"/>
      <c r="Q29" s="129">
        <f>+C29-15018.5</f>
        <v>40484.027800000003</v>
      </c>
      <c r="R29" s="129" t="s">
        <v>138</v>
      </c>
      <c r="T29" s="98">
        <f>+(P29-G29)^2</f>
        <v>8.267646578605997E-5</v>
      </c>
      <c r="U29" s="131"/>
    </row>
    <row r="30" spans="1:24" s="98" customFormat="1" ht="12.95" customHeight="1" x14ac:dyDescent="0.2">
      <c r="A30" s="136" t="s">
        <v>132</v>
      </c>
      <c r="B30" s="130" t="s">
        <v>129</v>
      </c>
      <c r="C30" s="137">
        <v>55508.577100000002</v>
      </c>
      <c r="D30" s="137">
        <v>1E-4</v>
      </c>
      <c r="E30" s="98">
        <f>+(C30-C$7)/C$8</f>
        <v>4748.4638090315384</v>
      </c>
      <c r="F30" s="98">
        <f>ROUND(2*E30,0)/2</f>
        <v>4748.5</v>
      </c>
      <c r="G30" s="98">
        <f>+C30-(C$7+F30*C$8)</f>
        <v>-1.0184630002186168E-2</v>
      </c>
      <c r="K30" s="98">
        <f>+G30</f>
        <v>-1.0184630002186168E-2</v>
      </c>
      <c r="O30" s="98">
        <f ca="1">+C$11+C$12*$F30</f>
        <v>-8.6111906854579087E-3</v>
      </c>
      <c r="P30" s="100"/>
      <c r="Q30" s="129">
        <f>+C30-15018.5</f>
        <v>40490.077100000002</v>
      </c>
      <c r="R30" s="129" t="s">
        <v>138</v>
      </c>
      <c r="T30" s="98">
        <f>+(P30-G30)^2</f>
        <v>1.0372668828143062E-4</v>
      </c>
      <c r="U30" s="131"/>
    </row>
    <row r="31" spans="1:24" s="98" customFormat="1" ht="12.95" customHeight="1" x14ac:dyDescent="0.2">
      <c r="A31" s="136" t="s">
        <v>132</v>
      </c>
      <c r="B31" s="130" t="s">
        <v>129</v>
      </c>
      <c r="C31" s="137">
        <v>55515.612399999998</v>
      </c>
      <c r="D31" s="137">
        <v>2.0000000000000001E-4</v>
      </c>
      <c r="E31" s="98">
        <f>+(C31-C$7)/C$8</f>
        <v>4773.4636686687163</v>
      </c>
      <c r="F31" s="98">
        <f>ROUND(2*E31,0)/2</f>
        <v>4773.5</v>
      </c>
      <c r="G31" s="98">
        <f>+C31-(C$7+F31*C$8)</f>
        <v>-1.0224130004644394E-2</v>
      </c>
      <c r="K31" s="98">
        <f>+G31</f>
        <v>-1.0224130004644394E-2</v>
      </c>
      <c r="O31" s="98">
        <f ca="1">+C$11+C$12*$F31</f>
        <v>-8.6530720350173305E-3</v>
      </c>
      <c r="P31" s="100"/>
      <c r="Q31" s="129">
        <f>+C31-15018.5</f>
        <v>40497.112399999998</v>
      </c>
      <c r="R31" s="129" t="s">
        <v>138</v>
      </c>
      <c r="T31" s="98">
        <f>+(P31-G31)^2</f>
        <v>1.0453283435186977E-4</v>
      </c>
      <c r="U31" s="131"/>
    </row>
    <row r="32" spans="1:24" s="98" customFormat="1" ht="12.95" customHeight="1" x14ac:dyDescent="0.2">
      <c r="A32" s="82" t="s">
        <v>128</v>
      </c>
      <c r="B32" s="83" t="s">
        <v>129</v>
      </c>
      <c r="C32" s="82">
        <v>55571.894999999997</v>
      </c>
      <c r="D32" s="82">
        <v>2.0000000000000001E-4</v>
      </c>
      <c r="E32" s="98">
        <f>+(C32-C$7)/C$8</f>
        <v>4973.4632564640133</v>
      </c>
      <c r="F32" s="98">
        <f>ROUND(2*E32,0)/2</f>
        <v>4973.5</v>
      </c>
      <c r="G32" s="98">
        <f>+C32-(C$7+F32*C$8)</f>
        <v>-1.0340130007534754E-2</v>
      </c>
      <c r="K32" s="98">
        <f>+G32</f>
        <v>-1.0340130007534754E-2</v>
      </c>
      <c r="O32" s="98">
        <f ca="1">+C$11+C$12*$F32</f>
        <v>-8.988122831492704E-3</v>
      </c>
      <c r="P32" s="100"/>
      <c r="Q32" s="129">
        <f>+C32-15018.5</f>
        <v>40553.394999999997</v>
      </c>
      <c r="R32" s="129" t="s">
        <v>138</v>
      </c>
      <c r="T32" s="98">
        <f>+(P32-G32)^2</f>
        <v>1.0691828857272066E-4</v>
      </c>
      <c r="U32" s="131"/>
    </row>
    <row r="33" spans="1:21" s="98" customFormat="1" ht="12.95" customHeight="1" x14ac:dyDescent="0.2">
      <c r="A33" s="136" t="s">
        <v>132</v>
      </c>
      <c r="B33" s="130" t="s">
        <v>42</v>
      </c>
      <c r="C33" s="137">
        <v>55635.3537</v>
      </c>
      <c r="D33" s="137">
        <v>2.9999999999999997E-4</v>
      </c>
      <c r="E33" s="98">
        <f>+(C33-C$7)/C$8</f>
        <v>5198.9630351172073</v>
      </c>
      <c r="F33" s="98">
        <f>ROUND(2*E33,0)/2</f>
        <v>5199</v>
      </c>
      <c r="G33" s="98">
        <f>+C33-(C$7+F33*C$8)</f>
        <v>-1.0402420004538726E-2</v>
      </c>
      <c r="K33" s="98">
        <f>+G33</f>
        <v>-1.0402420004538726E-2</v>
      </c>
      <c r="O33" s="98">
        <f ca="1">+C$11+C$12*$F33</f>
        <v>-9.3658926045186858E-3</v>
      </c>
      <c r="P33" s="100"/>
      <c r="Q33" s="129">
        <f>+C33-15018.5</f>
        <v>40616.8537</v>
      </c>
      <c r="R33" s="129" t="s">
        <v>138</v>
      </c>
      <c r="T33" s="98">
        <f>+(P33-G33)^2</f>
        <v>1.0821034195082747E-4</v>
      </c>
      <c r="U33" s="131"/>
    </row>
    <row r="34" spans="1:21" s="98" customFormat="1" ht="12.95" customHeight="1" x14ac:dyDescent="0.2">
      <c r="A34" s="136" t="s">
        <v>132</v>
      </c>
      <c r="B34" s="130" t="s">
        <v>129</v>
      </c>
      <c r="C34" s="137">
        <v>55636.338300000003</v>
      </c>
      <c r="D34" s="137">
        <v>6.9999999999999999E-4</v>
      </c>
      <c r="E34" s="98">
        <f>+(C34-C$7)/C$8</f>
        <v>5202.4618001732624</v>
      </c>
      <c r="F34" s="98">
        <f>ROUND(2*E34,0)/2</f>
        <v>5202.5</v>
      </c>
      <c r="G34" s="98">
        <f>+C34-(C$7+F34*C$8)</f>
        <v>-1.0749950000899844E-2</v>
      </c>
      <c r="K34" s="98">
        <f>+G34</f>
        <v>-1.0749950000899844E-2</v>
      </c>
      <c r="O34" s="98">
        <f ca="1">+C$11+C$12*$F34</f>
        <v>-9.3717559934570049E-3</v>
      </c>
      <c r="P34" s="100"/>
      <c r="Q34" s="129">
        <f>+C34-15018.5</f>
        <v>40617.838300000003</v>
      </c>
      <c r="R34" s="129" t="s">
        <v>138</v>
      </c>
      <c r="T34" s="98">
        <f>+(P34-G34)^2</f>
        <v>1.1556142502184655E-4</v>
      </c>
      <c r="U34" s="131"/>
    </row>
    <row r="35" spans="1:21" s="98" customFormat="1" ht="12.95" customHeight="1" x14ac:dyDescent="0.2">
      <c r="A35" s="82" t="s">
        <v>128</v>
      </c>
      <c r="B35" s="83" t="s">
        <v>42</v>
      </c>
      <c r="C35" s="82">
        <v>55656.7408</v>
      </c>
      <c r="D35" s="82">
        <v>2.0000000000000001E-4</v>
      </c>
      <c r="E35" s="98">
        <f>+(C35-C$7)/C$8</f>
        <v>5274.9618550746518</v>
      </c>
      <c r="F35" s="98">
        <f>ROUND(2*E35,0)/2</f>
        <v>5275</v>
      </c>
      <c r="G35" s="98">
        <f>+C35-(C$7+F35*C$8)</f>
        <v>-1.0734499999671243E-2</v>
      </c>
      <c r="K35" s="98">
        <f>+G35</f>
        <v>-1.0734499999671243E-2</v>
      </c>
      <c r="O35" s="98">
        <f ca="1">+C$11+C$12*$F35</f>
        <v>-9.4932119071793278E-3</v>
      </c>
      <c r="P35" s="100"/>
      <c r="Q35" s="129">
        <f>+C35-15018.5</f>
        <v>40638.2408</v>
      </c>
      <c r="R35" s="129" t="s">
        <v>138</v>
      </c>
      <c r="T35" s="98">
        <f>+(P35-G35)^2</f>
        <v>1.1522949024294192E-4</v>
      </c>
      <c r="U35" s="131"/>
    </row>
    <row r="36" spans="1:21" s="98" customFormat="1" ht="12.95" customHeight="1" x14ac:dyDescent="0.2">
      <c r="A36" s="82" t="s">
        <v>130</v>
      </c>
      <c r="B36" s="83" t="s">
        <v>129</v>
      </c>
      <c r="C36" s="82">
        <v>55932.947099999998</v>
      </c>
      <c r="D36" s="82">
        <v>5.0000000000000001E-4</v>
      </c>
      <c r="E36" s="98">
        <f>+(C36-C$7)/C$8</f>
        <v>6256.45784400311</v>
      </c>
      <c r="F36" s="98">
        <f>ROUND(2*E36,0)/2</f>
        <v>6256.5</v>
      </c>
      <c r="G36" s="98">
        <f>+C36-(C$7+F36*C$8)</f>
        <v>-1.1863270003232174E-2</v>
      </c>
      <c r="K36" s="98">
        <f>+G36</f>
        <v>-1.1863270003232174E-2</v>
      </c>
      <c r="O36" s="98">
        <f ca="1">+C$11+C$12*$F36</f>
        <v>-1.1137473690882221E-2</v>
      </c>
      <c r="P36" s="100"/>
      <c r="Q36" s="129">
        <f>+C36-15018.5</f>
        <v>40914.447099999998</v>
      </c>
      <c r="R36" s="129" t="s">
        <v>138</v>
      </c>
      <c r="T36" s="98">
        <f>+(P36-G36)^2</f>
        <v>1.407371751695883E-4</v>
      </c>
      <c r="U36" s="131"/>
    </row>
    <row r="37" spans="1:21" s="98" customFormat="1" ht="12.95" customHeight="1" x14ac:dyDescent="0.2">
      <c r="A37" s="132" t="s">
        <v>135</v>
      </c>
      <c r="B37" s="83" t="s">
        <v>42</v>
      </c>
      <c r="C37" s="82">
        <v>56007.378770000003</v>
      </c>
      <c r="D37" s="82">
        <v>2.0000000000000001E-4</v>
      </c>
      <c r="E37" s="98">
        <f>+(C37-C$7)/C$8</f>
        <v>6520.9499484708667</v>
      </c>
      <c r="F37" s="98">
        <f>ROUND(2*E37,0)/2</f>
        <v>6521</v>
      </c>
      <c r="G37" s="98">
        <f>+C37-(C$7+F37*C$8)</f>
        <v>-1.4085179995163344E-2</v>
      </c>
      <c r="K37" s="98">
        <f>+G37</f>
        <v>-1.4085179995163344E-2</v>
      </c>
      <c r="O37" s="98">
        <f ca="1">+C$11+C$12*$F37</f>
        <v>-1.1580578369220901E-2</v>
      </c>
      <c r="P37" s="100"/>
      <c r="Q37" s="129">
        <f>+C37-15018.5</f>
        <v>40988.878770000003</v>
      </c>
      <c r="R37" s="129" t="s">
        <v>138</v>
      </c>
      <c r="T37" s="98">
        <f>+(P37-G37)^2</f>
        <v>1.9839229549614966E-4</v>
      </c>
      <c r="U37" s="131"/>
    </row>
    <row r="38" spans="1:21" s="98" customFormat="1" ht="12.95" customHeight="1" x14ac:dyDescent="0.2">
      <c r="A38" s="132" t="s">
        <v>135</v>
      </c>
      <c r="B38" s="83" t="s">
        <v>42</v>
      </c>
      <c r="C38" s="82">
        <v>56007.379269999998</v>
      </c>
      <c r="D38" s="82">
        <v>1E-4</v>
      </c>
      <c r="E38" s="98">
        <f>+(C38-C$7)/C$8</f>
        <v>6520.95172521524</v>
      </c>
      <c r="F38" s="98">
        <f>ROUND(2*E38,0)/2</f>
        <v>6521</v>
      </c>
      <c r="G38" s="98">
        <f>+C38-(C$7+F38*C$8)</f>
        <v>-1.3585180000518449E-2</v>
      </c>
      <c r="K38" s="98">
        <f>+G38</f>
        <v>-1.3585180000518449E-2</v>
      </c>
      <c r="O38" s="98">
        <f ca="1">+C$11+C$12*$F38</f>
        <v>-1.1580578369220901E-2</v>
      </c>
      <c r="P38" s="100"/>
      <c r="Q38" s="129">
        <f>+C38-15018.5</f>
        <v>40988.879269999998</v>
      </c>
      <c r="R38" s="129" t="s">
        <v>138</v>
      </c>
      <c r="T38" s="98">
        <f>+(P38-G38)^2</f>
        <v>1.8455711564648643E-4</v>
      </c>
      <c r="U38" s="131"/>
    </row>
    <row r="39" spans="1:21" s="98" customFormat="1" ht="12.95" customHeight="1" x14ac:dyDescent="0.2">
      <c r="A39" s="132" t="s">
        <v>135</v>
      </c>
      <c r="B39" s="83" t="s">
        <v>42</v>
      </c>
      <c r="C39" s="82">
        <v>56007.379569999997</v>
      </c>
      <c r="D39" s="82">
        <v>2.0000000000000001E-4</v>
      </c>
      <c r="E39" s="98">
        <f>+(C39-C$7)/C$8</f>
        <v>6520.9527912618732</v>
      </c>
      <c r="F39" s="98">
        <f>ROUND(2*E39,0)/2</f>
        <v>6521</v>
      </c>
      <c r="G39" s="98">
        <f>+C39-(C$7+F39*C$8)</f>
        <v>-1.3285180000821128E-2</v>
      </c>
      <c r="K39" s="98">
        <f>+G39</f>
        <v>-1.3285180000821128E-2</v>
      </c>
      <c r="O39" s="98">
        <f ca="1">+C$11+C$12*$F39</f>
        <v>-1.1580578369220901E-2</v>
      </c>
      <c r="P39" s="100"/>
      <c r="Q39" s="129">
        <f>+C39-15018.5</f>
        <v>40988.879569999997</v>
      </c>
      <c r="R39" s="129" t="s">
        <v>138</v>
      </c>
      <c r="T39" s="98">
        <f>+(P39-G39)^2</f>
        <v>1.7649600765421767E-4</v>
      </c>
    </row>
    <row r="40" spans="1:21" s="98" customFormat="1" ht="12.95" customHeight="1" x14ac:dyDescent="0.2">
      <c r="A40" s="82" t="s">
        <v>131</v>
      </c>
      <c r="B40" s="83" t="s">
        <v>42</v>
      </c>
      <c r="C40" s="82">
        <v>56021.725200000001</v>
      </c>
      <c r="D40" s="82">
        <v>1.1999999999999999E-3</v>
      </c>
      <c r="E40" s="98">
        <f>+(C40-C$7)/C$8</f>
        <v>6571.9298265563448</v>
      </c>
      <c r="F40" s="98">
        <f>ROUND(2*E40,0)/2</f>
        <v>6572</v>
      </c>
      <c r="O40" s="98">
        <f ca="1">+C$11+C$12*$F40</f>
        <v>-1.1666016322322122E-2</v>
      </c>
      <c r="P40" s="100"/>
      <c r="Q40" s="129">
        <f>+C40-15018.5</f>
        <v>41003.225200000001</v>
      </c>
      <c r="R40" s="129" t="s">
        <v>138</v>
      </c>
      <c r="T40" s="98">
        <f>+(P40-U40)^2</f>
        <v>3.8997402507041164E-4</v>
      </c>
      <c r="U40" s="131">
        <f>+C40-(C$7+F40*C$8)</f>
        <v>-1.9747760001337156E-2</v>
      </c>
    </row>
    <row r="41" spans="1:21" s="98" customFormat="1" ht="12.95" customHeight="1" x14ac:dyDescent="0.2">
      <c r="A41" s="138" t="s">
        <v>136</v>
      </c>
      <c r="B41" s="132"/>
      <c r="C41" s="82">
        <v>56359.707300000002</v>
      </c>
      <c r="D41" s="82">
        <v>4.0000000000000002E-4</v>
      </c>
      <c r="E41" s="98">
        <f>+(C41-C$7)/C$8</f>
        <v>7772.9454278645726</v>
      </c>
      <c r="F41" s="98">
        <f>ROUND(2*E41,0)/2</f>
        <v>7773</v>
      </c>
      <c r="G41" s="98">
        <f>+C41-(C$7+F41*C$8)</f>
        <v>-1.535734000208322E-2</v>
      </c>
      <c r="K41" s="98">
        <f>+G41</f>
        <v>-1.535734000208322E-2</v>
      </c>
      <c r="O41" s="98">
        <f ca="1">+C$11+C$12*$F41</f>
        <v>-1.3677996355156735E-2</v>
      </c>
      <c r="P41" s="100"/>
      <c r="Q41" s="129">
        <f>+C41-15018.5</f>
        <v>41341.207300000002</v>
      </c>
      <c r="R41" s="129" t="s">
        <v>138</v>
      </c>
      <c r="T41" s="98">
        <f>+(P41-G41)^2</f>
        <v>2.3584789193958542E-4</v>
      </c>
      <c r="U41" s="131"/>
    </row>
    <row r="42" spans="1:21" s="98" customFormat="1" ht="12.95" customHeight="1" x14ac:dyDescent="0.2">
      <c r="A42" s="138" t="s">
        <v>248</v>
      </c>
      <c r="C42" s="139">
        <v>58538.671300000002</v>
      </c>
      <c r="D42" s="139">
        <v>2.9999999999999997E-4</v>
      </c>
      <c r="E42" s="98">
        <f>+(C42-C$7)/C$8</f>
        <v>15515.869561092259</v>
      </c>
      <c r="F42" s="98">
        <f>ROUND(2*E42,0)/2</f>
        <v>15516</v>
      </c>
      <c r="G42" s="98">
        <f>+C42-(C$7+F42*C$8)</f>
        <v>-3.6707279999973252E-2</v>
      </c>
      <c r="K42" s="98">
        <f>+G42</f>
        <v>-3.6707279999973252E-2</v>
      </c>
      <c r="O42" s="98">
        <f ca="1">+C$11+C$12*$F42</f>
        <v>-2.6649487940700798E-2</v>
      </c>
      <c r="P42" s="100"/>
      <c r="Q42" s="129">
        <f>+C42-15018.5</f>
        <v>43520.171300000002</v>
      </c>
      <c r="R42" s="129" t="s">
        <v>138</v>
      </c>
      <c r="T42" s="98">
        <f>+(P42-G42)^2</f>
        <v>1.3474244049964364E-3</v>
      </c>
    </row>
    <row r="43" spans="1:21" s="98" customFormat="1" ht="12.95" customHeight="1" x14ac:dyDescent="0.2">
      <c r="A43" s="97" t="s">
        <v>250</v>
      </c>
      <c r="B43" s="140" t="s">
        <v>129</v>
      </c>
      <c r="C43" s="141">
        <v>59557.001199999999</v>
      </c>
      <c r="D43" s="142">
        <v>5.0000000000000001E-4</v>
      </c>
      <c r="E43" s="98">
        <f>+(C43-C$7)/C$8</f>
        <v>19134.493438447418</v>
      </c>
      <c r="F43" s="98">
        <f>ROUND(2*E43,0)/2</f>
        <v>19134.5</v>
      </c>
      <c r="G43" s="98">
        <f>+C43-(C$7+F43*C$8)</f>
        <v>-1.8465100001776591E-3</v>
      </c>
      <c r="O43" s="98">
        <f ca="1">+C$11+C$12*$F43</f>
        <v>-3.271139447593148E-2</v>
      </c>
      <c r="Q43" s="129">
        <f>+C43-15018.5</f>
        <v>44538.501199999999</v>
      </c>
      <c r="R43" s="129" t="s">
        <v>138</v>
      </c>
      <c r="T43" s="98">
        <f>+(P43-G43)^2</f>
        <v>3.4095991807560984E-6</v>
      </c>
      <c r="U43" s="98">
        <f>+G43</f>
        <v>-1.8465100001776591E-3</v>
      </c>
    </row>
    <row r="44" spans="1:21" s="98" customFormat="1" ht="12.95" customHeight="1" x14ac:dyDescent="0.2">
      <c r="A44" s="102" t="s">
        <v>249</v>
      </c>
      <c r="C44" s="139">
        <v>59560.893199999999</v>
      </c>
      <c r="D44" s="139">
        <v>2.0000000000000001E-4</v>
      </c>
      <c r="E44" s="98">
        <f>+(C44-C$7)/C$8</f>
        <v>19148.323616792048</v>
      </c>
      <c r="F44" s="98">
        <f>ROUND(2*E44,0)/2</f>
        <v>19148.5</v>
      </c>
      <c r="G44" s="98">
        <f>+C44-(C$7+F44*C$8)</f>
        <v>-4.9636629999440629E-2</v>
      </c>
      <c r="K44" s="98">
        <f>+G44</f>
        <v>-4.9636629999440629E-2</v>
      </c>
      <c r="O44" s="98">
        <f ca="1">+C$11+C$12*$F44</f>
        <v>-3.2734848031684763E-2</v>
      </c>
      <c r="Q44" s="129">
        <f>+C44-15018.5</f>
        <v>44542.393199999999</v>
      </c>
      <c r="R44" s="129" t="s">
        <v>138</v>
      </c>
      <c r="T44" s="98">
        <f>+(P44-G44)^2</f>
        <v>2.4637950377013693E-3</v>
      </c>
    </row>
    <row r="45" spans="1:21" s="98" customFormat="1" ht="12.95" customHeight="1" x14ac:dyDescent="0.2">
      <c r="C45" s="139"/>
      <c r="D45" s="139"/>
    </row>
    <row r="46" spans="1:21" s="98" customFormat="1" ht="12.95" customHeight="1" x14ac:dyDescent="0.2">
      <c r="C46" s="139"/>
      <c r="D46" s="139"/>
    </row>
    <row r="47" spans="1:21" s="98" customFormat="1" ht="12.95" customHeight="1" x14ac:dyDescent="0.2">
      <c r="C47" s="139"/>
      <c r="D47" s="139"/>
    </row>
    <row r="48" spans="1:21" s="98" customFormat="1" ht="12.95" customHeight="1" x14ac:dyDescent="0.2">
      <c r="C48" s="139"/>
      <c r="D48" s="139"/>
    </row>
    <row r="49" spans="3:4" s="98" customFormat="1" ht="12.95" customHeight="1" x14ac:dyDescent="0.2">
      <c r="C49" s="139"/>
      <c r="D49" s="139"/>
    </row>
    <row r="50" spans="3:4" s="98" customFormat="1" ht="12.95" customHeight="1" x14ac:dyDescent="0.2">
      <c r="C50" s="139"/>
      <c r="D50" s="139"/>
    </row>
    <row r="51" spans="3:4" s="98" customFormat="1" ht="12.95" customHeight="1" x14ac:dyDescent="0.2">
      <c r="C51" s="139"/>
      <c r="D51" s="139"/>
    </row>
    <row r="52" spans="3:4" s="98" customFormat="1" ht="12.95" customHeight="1" x14ac:dyDescent="0.2">
      <c r="C52" s="139"/>
      <c r="D52" s="139"/>
    </row>
    <row r="53" spans="3:4" s="98" customFormat="1" ht="12.95" customHeight="1" x14ac:dyDescent="0.2">
      <c r="C53" s="139"/>
      <c r="D53" s="139"/>
    </row>
    <row r="54" spans="3:4" s="98" customFormat="1" ht="12.95" customHeight="1" x14ac:dyDescent="0.2">
      <c r="C54" s="139"/>
      <c r="D54" s="139"/>
    </row>
    <row r="55" spans="3:4" s="98" customFormat="1" ht="12.95" customHeight="1" x14ac:dyDescent="0.2">
      <c r="C55" s="139"/>
      <c r="D55" s="139"/>
    </row>
    <row r="56" spans="3:4" s="98" customFormat="1" ht="12.95" customHeight="1" x14ac:dyDescent="0.2">
      <c r="C56" s="139"/>
      <c r="D56" s="139"/>
    </row>
    <row r="57" spans="3:4" s="98" customFormat="1" ht="12.95" customHeight="1" x14ac:dyDescent="0.2">
      <c r="C57" s="139"/>
      <c r="D57" s="139"/>
    </row>
    <row r="58" spans="3:4" s="98" customFormat="1" ht="12.95" customHeight="1" x14ac:dyDescent="0.2">
      <c r="C58" s="139"/>
      <c r="D58" s="139"/>
    </row>
    <row r="59" spans="3:4" s="98" customFormat="1" ht="12.95" customHeight="1" x14ac:dyDescent="0.2">
      <c r="C59" s="139"/>
      <c r="D59" s="139"/>
    </row>
    <row r="60" spans="3:4" s="98" customFormat="1" ht="12.95" customHeight="1" x14ac:dyDescent="0.2">
      <c r="C60" s="139"/>
      <c r="D60" s="139"/>
    </row>
    <row r="61" spans="3:4" s="98" customFormat="1" ht="12.95" customHeight="1" x14ac:dyDescent="0.2">
      <c r="C61" s="139"/>
      <c r="D61" s="139"/>
    </row>
    <row r="62" spans="3:4" s="98" customFormat="1" ht="12.95" customHeight="1" x14ac:dyDescent="0.2">
      <c r="C62" s="139"/>
      <c r="D62" s="139"/>
    </row>
    <row r="63" spans="3:4" s="98" customFormat="1" ht="12.95" customHeight="1" x14ac:dyDescent="0.2">
      <c r="C63" s="139"/>
      <c r="D63" s="139"/>
    </row>
    <row r="64" spans="3:4" s="98" customFormat="1" ht="12.95" customHeight="1" x14ac:dyDescent="0.2">
      <c r="C64" s="139"/>
      <c r="D64" s="139"/>
    </row>
    <row r="65" spans="3:4" s="98" customFormat="1" ht="12.95" customHeight="1" x14ac:dyDescent="0.2">
      <c r="C65" s="139"/>
      <c r="D65" s="139"/>
    </row>
    <row r="66" spans="3:4" s="98" customFormat="1" ht="12.95" customHeight="1" x14ac:dyDescent="0.2">
      <c r="C66" s="139"/>
      <c r="D66" s="139"/>
    </row>
    <row r="67" spans="3:4" s="98" customFormat="1" ht="12.95" customHeight="1" x14ac:dyDescent="0.2">
      <c r="C67" s="139"/>
      <c r="D67" s="139"/>
    </row>
    <row r="68" spans="3:4" s="98" customFormat="1" ht="12.95" customHeight="1" x14ac:dyDescent="0.2">
      <c r="C68" s="139"/>
      <c r="D68" s="139"/>
    </row>
    <row r="69" spans="3:4" s="98" customFormat="1" ht="12.95" customHeight="1" x14ac:dyDescent="0.2">
      <c r="C69" s="139"/>
      <c r="D69" s="139"/>
    </row>
    <row r="70" spans="3:4" s="98" customFormat="1" ht="12.95" customHeight="1" x14ac:dyDescent="0.2">
      <c r="C70" s="139"/>
      <c r="D70" s="139"/>
    </row>
    <row r="71" spans="3:4" s="98" customFormat="1" ht="12.95" customHeight="1" x14ac:dyDescent="0.2">
      <c r="C71" s="139"/>
      <c r="D71" s="139"/>
    </row>
    <row r="72" spans="3:4" s="98" customFormat="1" ht="12.95" customHeight="1" x14ac:dyDescent="0.2">
      <c r="C72" s="139"/>
      <c r="D72" s="139"/>
    </row>
    <row r="73" spans="3:4" s="98" customFormat="1" ht="12.95" customHeight="1" x14ac:dyDescent="0.2">
      <c r="C73" s="139"/>
      <c r="D73" s="139"/>
    </row>
    <row r="74" spans="3:4" s="98" customFormat="1" ht="12.95" customHeight="1" x14ac:dyDescent="0.2">
      <c r="C74" s="139"/>
      <c r="D74" s="139"/>
    </row>
    <row r="75" spans="3:4" s="98" customFormat="1" ht="12.95" customHeight="1" x14ac:dyDescent="0.2">
      <c r="C75" s="139"/>
      <c r="D75" s="139"/>
    </row>
    <row r="76" spans="3:4" s="98" customFormat="1" ht="12.95" customHeight="1" x14ac:dyDescent="0.2">
      <c r="C76" s="139"/>
      <c r="D76" s="139"/>
    </row>
    <row r="77" spans="3:4" s="98" customFormat="1" ht="12.95" customHeight="1" x14ac:dyDescent="0.2">
      <c r="C77" s="139"/>
      <c r="D77" s="139"/>
    </row>
    <row r="78" spans="3:4" s="98" customFormat="1" ht="12.95" customHeight="1" x14ac:dyDescent="0.2">
      <c r="C78" s="139"/>
      <c r="D78" s="139"/>
    </row>
    <row r="79" spans="3:4" s="98" customFormat="1" ht="12.95" customHeight="1" x14ac:dyDescent="0.2">
      <c r="C79" s="139"/>
      <c r="D79" s="139"/>
    </row>
    <row r="80" spans="3:4" s="98" customFormat="1" ht="12.95" customHeight="1" x14ac:dyDescent="0.2">
      <c r="C80" s="139"/>
      <c r="D80" s="139"/>
    </row>
    <row r="81" spans="3:4" s="98" customFormat="1" ht="12.95" customHeight="1" x14ac:dyDescent="0.2">
      <c r="C81" s="139"/>
      <c r="D81" s="139"/>
    </row>
    <row r="82" spans="3:4" s="98" customFormat="1" ht="12.95" customHeight="1" x14ac:dyDescent="0.2">
      <c r="C82" s="139"/>
      <c r="D82" s="139"/>
    </row>
    <row r="83" spans="3:4" s="98" customFormat="1" ht="12.95" customHeight="1" x14ac:dyDescent="0.2">
      <c r="C83" s="139"/>
      <c r="D83" s="139"/>
    </row>
    <row r="84" spans="3:4" s="98" customFormat="1" ht="12.95" customHeight="1" x14ac:dyDescent="0.2">
      <c r="C84" s="139"/>
      <c r="D84" s="139"/>
    </row>
    <row r="85" spans="3:4" s="98" customFormat="1" ht="12.95" customHeight="1" x14ac:dyDescent="0.2">
      <c r="C85" s="139"/>
      <c r="D85" s="139"/>
    </row>
    <row r="86" spans="3:4" s="98" customFormat="1" ht="12.95" customHeight="1" x14ac:dyDescent="0.2">
      <c r="C86" s="139"/>
      <c r="D86" s="139"/>
    </row>
    <row r="87" spans="3:4" s="98" customFormat="1" ht="12.95" customHeight="1" x14ac:dyDescent="0.2">
      <c r="C87" s="139"/>
      <c r="D87" s="139"/>
    </row>
    <row r="88" spans="3:4" s="98" customFormat="1" ht="12.95" customHeight="1" x14ac:dyDescent="0.2">
      <c r="C88" s="139"/>
      <c r="D88" s="139"/>
    </row>
    <row r="89" spans="3:4" s="98" customFormat="1" ht="12.95" customHeight="1" x14ac:dyDescent="0.2">
      <c r="C89" s="139"/>
      <c r="D89" s="139"/>
    </row>
    <row r="90" spans="3:4" s="98" customFormat="1" ht="12.95" customHeight="1" x14ac:dyDescent="0.2">
      <c r="C90" s="139"/>
      <c r="D90" s="139"/>
    </row>
    <row r="91" spans="3:4" s="98" customFormat="1" ht="12.95" customHeight="1" x14ac:dyDescent="0.2">
      <c r="C91" s="139"/>
      <c r="D91" s="139"/>
    </row>
    <row r="92" spans="3:4" s="98" customFormat="1" ht="12.95" customHeight="1" x14ac:dyDescent="0.2">
      <c r="C92" s="139"/>
      <c r="D92" s="139"/>
    </row>
    <row r="93" spans="3:4" s="98" customFormat="1" ht="12.95" customHeight="1" x14ac:dyDescent="0.2">
      <c r="C93" s="139"/>
      <c r="D93" s="139"/>
    </row>
    <row r="94" spans="3:4" s="98" customFormat="1" ht="12.95" customHeight="1" x14ac:dyDescent="0.2">
      <c r="C94" s="139"/>
      <c r="D94" s="139"/>
    </row>
    <row r="95" spans="3:4" s="98" customFormat="1" ht="12.95" customHeight="1" x14ac:dyDescent="0.2">
      <c r="C95" s="139"/>
      <c r="D95" s="139"/>
    </row>
    <row r="96" spans="3:4" s="98" customFormat="1" ht="12.95" customHeight="1" x14ac:dyDescent="0.2">
      <c r="C96" s="139"/>
      <c r="D96" s="139"/>
    </row>
    <row r="97" spans="3:4" s="98" customFormat="1" ht="12.95" customHeight="1" x14ac:dyDescent="0.2">
      <c r="C97" s="139"/>
      <c r="D97" s="139"/>
    </row>
    <row r="98" spans="3:4" s="98" customFormat="1" ht="12.95" customHeight="1" x14ac:dyDescent="0.2">
      <c r="C98" s="139"/>
      <c r="D98" s="139"/>
    </row>
    <row r="99" spans="3:4" s="98" customFormat="1" ht="12.95" customHeight="1" x14ac:dyDescent="0.2">
      <c r="C99" s="139"/>
      <c r="D99" s="139"/>
    </row>
    <row r="100" spans="3:4" s="98" customFormat="1" ht="12.95" customHeight="1" x14ac:dyDescent="0.2">
      <c r="C100" s="139"/>
      <c r="D100" s="139"/>
    </row>
    <row r="101" spans="3:4" s="98" customFormat="1" ht="12.95" customHeight="1" x14ac:dyDescent="0.2">
      <c r="C101" s="139"/>
      <c r="D101" s="139"/>
    </row>
    <row r="102" spans="3:4" s="98" customFormat="1" ht="12.95" customHeight="1" x14ac:dyDescent="0.2">
      <c r="C102" s="139"/>
      <c r="D102" s="139"/>
    </row>
    <row r="103" spans="3:4" s="98" customFormat="1" ht="12.95" customHeight="1" x14ac:dyDescent="0.2">
      <c r="C103" s="139"/>
      <c r="D103" s="139"/>
    </row>
    <row r="104" spans="3:4" s="98" customFormat="1" ht="12.95" customHeight="1" x14ac:dyDescent="0.2">
      <c r="C104" s="139"/>
      <c r="D104" s="139"/>
    </row>
    <row r="105" spans="3:4" s="98" customFormat="1" ht="12.95" customHeight="1" x14ac:dyDescent="0.2">
      <c r="C105" s="139"/>
      <c r="D105" s="139"/>
    </row>
    <row r="106" spans="3:4" s="98" customFormat="1" ht="12.95" customHeight="1" x14ac:dyDescent="0.2">
      <c r="C106" s="139"/>
      <c r="D106" s="139"/>
    </row>
    <row r="107" spans="3:4" s="98" customFormat="1" ht="12.95" customHeight="1" x14ac:dyDescent="0.2">
      <c r="C107" s="139"/>
      <c r="D107" s="139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sortState xmlns:xlrd2="http://schemas.microsoft.com/office/spreadsheetml/2017/richdata2" ref="A21:U44">
    <sortCondition ref="C21:C4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39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11.28515625" customWidth="1"/>
    <col min="17" max="17" width="9.85546875" customWidth="1"/>
  </cols>
  <sheetData>
    <row r="1" spans="1:20" ht="21" thickBot="1" x14ac:dyDescent="0.35">
      <c r="A1" s="1" t="s">
        <v>38</v>
      </c>
      <c r="S1" s="6" t="s">
        <v>10</v>
      </c>
      <c r="T1" s="6" t="s">
        <v>22</v>
      </c>
    </row>
    <row r="2" spans="1:20" x14ac:dyDescent="0.2">
      <c r="A2" t="s">
        <v>24</v>
      </c>
      <c r="B2" t="s">
        <v>39</v>
      </c>
      <c r="C2" s="3"/>
      <c r="D2" s="3"/>
      <c r="S2">
        <v>-2100</v>
      </c>
      <c r="T2" s="36">
        <f>+D$11+D$12*S2+D$13*S2^2</f>
        <v>1.3759773484225791E-2</v>
      </c>
    </row>
    <row r="3" spans="1:20" ht="13.5" thickBot="1" x14ac:dyDescent="0.25">
      <c r="S3">
        <v>-1800</v>
      </c>
      <c r="T3" s="36">
        <f t="shared" ref="T3:T20" si="0">+D$11+D$12*S3+D$13*S3^2</f>
        <v>1.117080159894061E-2</v>
      </c>
    </row>
    <row r="4" spans="1:20" ht="14.25" thickTop="1" thickBot="1" x14ac:dyDescent="0.25">
      <c r="A4" s="5" t="s">
        <v>0</v>
      </c>
      <c r="C4" s="8">
        <v>54172.294900000001</v>
      </c>
      <c r="D4" s="9">
        <v>0.28141358</v>
      </c>
      <c r="S4">
        <v>-1500</v>
      </c>
      <c r="T4" s="36">
        <f t="shared" si="0"/>
        <v>8.7943366156018402E-3</v>
      </c>
    </row>
    <row r="5" spans="1:20" ht="13.5" thickTop="1" x14ac:dyDescent="0.2">
      <c r="S5">
        <v>-1200</v>
      </c>
      <c r="T5" s="36">
        <f t="shared" si="0"/>
        <v>6.6303785342094884E-3</v>
      </c>
    </row>
    <row r="6" spans="1:20" x14ac:dyDescent="0.2">
      <c r="A6" s="5" t="s">
        <v>1</v>
      </c>
      <c r="F6" s="23" t="str">
        <f>"F"&amp;E19</f>
        <v>F21</v>
      </c>
      <c r="G6" s="24" t="str">
        <f>"G"&amp;E19</f>
        <v>G21</v>
      </c>
      <c r="S6">
        <v>-900</v>
      </c>
      <c r="T6" s="36">
        <f t="shared" si="0"/>
        <v>4.6789273547635504E-3</v>
      </c>
    </row>
    <row r="7" spans="1:20" x14ac:dyDescent="0.2">
      <c r="A7" t="s">
        <v>2</v>
      </c>
      <c r="C7">
        <f>+C4</f>
        <v>54172.294900000001</v>
      </c>
      <c r="S7">
        <v>-600</v>
      </c>
      <c r="T7" s="36">
        <f t="shared" si="0"/>
        <v>2.9399830772640274E-3</v>
      </c>
    </row>
    <row r="8" spans="1:20" x14ac:dyDescent="0.2">
      <c r="A8" t="s">
        <v>3</v>
      </c>
      <c r="C8">
        <f>+D4</f>
        <v>0.28141358</v>
      </c>
      <c r="S8">
        <v>-300</v>
      </c>
      <c r="T8" s="36">
        <f t="shared" si="0"/>
        <v>1.41354570171092E-3</v>
      </c>
    </row>
    <row r="9" spans="1:20" x14ac:dyDescent="0.2">
      <c r="A9" s="11" t="s">
        <v>31</v>
      </c>
      <c r="B9" s="12"/>
      <c r="C9" s="13">
        <v>8</v>
      </c>
      <c r="D9" s="12" t="s">
        <v>32</v>
      </c>
      <c r="E9" s="12"/>
      <c r="S9">
        <v>0</v>
      </c>
      <c r="T9" s="36">
        <f t="shared" si="0"/>
        <v>9.9615228104227863E-5</v>
      </c>
    </row>
    <row r="10" spans="1:20" ht="13.5" thickBot="1" x14ac:dyDescent="0.25">
      <c r="A10" s="12"/>
      <c r="B10" s="12"/>
      <c r="C10" s="4" t="s">
        <v>20</v>
      </c>
      <c r="D10" s="4" t="s">
        <v>21</v>
      </c>
      <c r="E10" s="12"/>
      <c r="S10">
        <v>300</v>
      </c>
      <c r="T10" s="36">
        <f t="shared" si="0"/>
        <v>-1.0018083435560491E-3</v>
      </c>
    </row>
    <row r="11" spans="1:20" x14ac:dyDescent="0.2">
      <c r="A11" s="12" t="s">
        <v>15</v>
      </c>
      <c r="B11" s="12"/>
      <c r="C11" s="22">
        <f ca="1">INTERCEPT(INDIRECT($G$6):G991,INDIRECT($F$6):F991)</f>
        <v>2.1485439411928981E-3</v>
      </c>
      <c r="D11" s="37">
        <f>E11*F11</f>
        <v>9.9615228104227863E-5</v>
      </c>
      <c r="E11" s="38">
        <v>0.9961522810422786</v>
      </c>
      <c r="F11" s="36">
        <v>1E-4</v>
      </c>
      <c r="S11">
        <v>600</v>
      </c>
      <c r="T11" s="36">
        <f t="shared" si="0"/>
        <v>-1.890725013269911E-3</v>
      </c>
    </row>
    <row r="12" spans="1:20" x14ac:dyDescent="0.2">
      <c r="A12" s="12" t="s">
        <v>16</v>
      </c>
      <c r="B12" s="12"/>
      <c r="C12" s="22">
        <f ca="1">SLOPE(INDIRECT($G$6):G991,INDIRECT($F$6):F991)</f>
        <v>-3.3277770020088523E-6</v>
      </c>
      <c r="D12" s="37">
        <f>E12*F12</f>
        <v>-4.0255900754449487E-6</v>
      </c>
      <c r="E12" s="39">
        <v>-4.0255900754449492</v>
      </c>
      <c r="F12" s="36">
        <v>9.9999999999999995E-7</v>
      </c>
      <c r="S12">
        <v>900</v>
      </c>
      <c r="T12" s="36">
        <f t="shared" si="0"/>
        <v>-2.567134781037358E-3</v>
      </c>
    </row>
    <row r="13" spans="1:20" ht="13.5" thickBot="1" x14ac:dyDescent="0.25">
      <c r="A13" s="12" t="s">
        <v>19</v>
      </c>
      <c r="B13" s="12"/>
      <c r="C13" s="3" t="s">
        <v>13</v>
      </c>
      <c r="D13" s="37">
        <f>E13*F13</f>
        <v>1.1805938997023065E-9</v>
      </c>
      <c r="E13" s="40">
        <v>1.1805938997023064</v>
      </c>
      <c r="F13" s="36">
        <v>1.0000000000000001E-9</v>
      </c>
      <c r="S13">
        <v>1200</v>
      </c>
      <c r="T13" s="36">
        <f t="shared" si="0"/>
        <v>-3.0310376468583888E-3</v>
      </c>
    </row>
    <row r="14" spans="1:20" x14ac:dyDescent="0.2">
      <c r="A14" s="12"/>
      <c r="B14" s="12"/>
      <c r="C14" s="12"/>
      <c r="D14" s="41">
        <f>2*D13</f>
        <v>2.3611877994046131E-9</v>
      </c>
      <c r="E14" s="12">
        <f>SUM(R21:R25)</f>
        <v>8.3098167820296126E-7</v>
      </c>
      <c r="S14">
        <v>1500</v>
      </c>
      <c r="T14" s="36">
        <f t="shared" si="0"/>
        <v>-3.2824336107330049E-3</v>
      </c>
    </row>
    <row r="15" spans="1:20" x14ac:dyDescent="0.2">
      <c r="A15" s="14" t="s">
        <v>17</v>
      </c>
      <c r="B15" s="12"/>
      <c r="C15" s="15">
        <f ca="1">(C7+C11)+(C8+C12)*INT(MAX(F21:F3532))</f>
        <v>54831.922679754651</v>
      </c>
      <c r="D15" s="16" t="s">
        <v>33</v>
      </c>
      <c r="E15" s="17">
        <f ca="1">TODAY()+15018.5-B9/24</f>
        <v>60210.5</v>
      </c>
      <c r="S15">
        <v>1800</v>
      </c>
      <c r="T15" s="36">
        <f t="shared" si="0"/>
        <v>-3.3213226726612065E-3</v>
      </c>
    </row>
    <row r="16" spans="1:20" x14ac:dyDescent="0.2">
      <c r="A16" s="18" t="s">
        <v>4</v>
      </c>
      <c r="B16" s="12"/>
      <c r="C16" s="19">
        <f ca="1">+C8+C12</f>
        <v>0.28141025222299798</v>
      </c>
      <c r="D16" s="16" t="s">
        <v>34</v>
      </c>
      <c r="E16" s="17">
        <f ca="1">ROUND(2*(E15-C15)/C16,0)/2+1</f>
        <v>19114</v>
      </c>
      <c r="S16">
        <v>2100</v>
      </c>
      <c r="T16" s="36">
        <f t="shared" si="0"/>
        <v>-3.147704832642993E-3</v>
      </c>
    </row>
    <row r="17" spans="1:20" ht="13.5" thickBot="1" x14ac:dyDescent="0.25">
      <c r="A17" s="16" t="s">
        <v>30</v>
      </c>
      <c r="B17" s="12"/>
      <c r="C17" s="12">
        <f>COUNT(C21:C2190)</f>
        <v>5</v>
      </c>
      <c r="D17" s="16" t="s">
        <v>35</v>
      </c>
      <c r="E17" s="20">
        <f ca="1">+C15+C16*E16-15018.5-C9/24</f>
        <v>45191.964907411697</v>
      </c>
      <c r="S17">
        <v>2400</v>
      </c>
      <c r="T17" s="36">
        <f t="shared" si="0"/>
        <v>-2.7615800906783637E-3</v>
      </c>
    </row>
    <row r="18" spans="1:20" ht="14.25" thickTop="1" thickBot="1" x14ac:dyDescent="0.25">
      <c r="A18" s="18" t="s">
        <v>5</v>
      </c>
      <c r="B18" s="12"/>
      <c r="C18" s="27">
        <f ca="1">+C15</f>
        <v>54831.922679754651</v>
      </c>
      <c r="D18" s="28">
        <f ca="1">+C16</f>
        <v>0.28141025222299798</v>
      </c>
      <c r="E18" s="21" t="s">
        <v>36</v>
      </c>
      <c r="S18">
        <v>2700</v>
      </c>
      <c r="T18" s="36">
        <f t="shared" si="0"/>
        <v>-2.1629484467673189E-3</v>
      </c>
    </row>
    <row r="19" spans="1:20" ht="13.5" thickTop="1" x14ac:dyDescent="0.2">
      <c r="A19" s="25" t="s">
        <v>37</v>
      </c>
      <c r="E19" s="26">
        <v>21</v>
      </c>
      <c r="S19">
        <v>3000</v>
      </c>
      <c r="T19" s="36">
        <f t="shared" si="0"/>
        <v>-1.3518099009098596E-3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S20">
        <v>3300</v>
      </c>
      <c r="T20" s="36">
        <f t="shared" si="0"/>
        <v>-3.2816445310598387E-4</v>
      </c>
    </row>
    <row r="21" spans="1:20" x14ac:dyDescent="0.2">
      <c r="A21" s="32" t="s">
        <v>43</v>
      </c>
      <c r="B21" s="33" t="s">
        <v>42</v>
      </c>
      <c r="C21" s="34">
        <v>53671.389580000003</v>
      </c>
      <c r="D21" s="34">
        <v>2.5000000000000001E-3</v>
      </c>
      <c r="E21">
        <f>+(C21-C$7)/C$8</f>
        <v>-1779.961436118321</v>
      </c>
      <c r="F21">
        <f>ROUND(2*E21,0)/2</f>
        <v>-1780</v>
      </c>
      <c r="G21">
        <f>+C21-(C$7+F21*C$8)</f>
        <v>1.0852400002477225E-2</v>
      </c>
      <c r="I21">
        <f>+G21</f>
        <v>1.0852400002477225E-2</v>
      </c>
      <c r="O21">
        <f ca="1">+C$11+C$12*$F21</f>
        <v>8.0719870047686552E-3</v>
      </c>
      <c r="P21" s="36">
        <f>+D$11+D$12*F21+D$13*F21^2</f>
        <v>1.1005759274213024E-2</v>
      </c>
      <c r="Q21" s="2">
        <f>+C21-15018.5</f>
        <v>38652.889580000003</v>
      </c>
      <c r="R21">
        <f>+(P21-G21)^2</f>
        <v>2.3519066227334721E-8</v>
      </c>
    </row>
    <row r="22" spans="1:20" x14ac:dyDescent="0.2">
      <c r="A22" s="29" t="s">
        <v>40</v>
      </c>
      <c r="B22" s="30"/>
      <c r="C22" s="29">
        <v>54172.294900000001</v>
      </c>
      <c r="D22" s="29">
        <v>4.4000000000000003E-3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2.1485439411928981E-3</v>
      </c>
      <c r="P22" s="36">
        <f>+D$11+D$12*F22+D$13*F22^2</f>
        <v>9.9615228104227863E-5</v>
      </c>
      <c r="Q22" s="2">
        <f>+C22-15018.5</f>
        <v>39153.794900000001</v>
      </c>
      <c r="R22">
        <f>+(P22-G22)^2</f>
        <v>9.9231936702573491E-9</v>
      </c>
    </row>
    <row r="23" spans="1:20" x14ac:dyDescent="0.2">
      <c r="A23" s="29" t="s">
        <v>40</v>
      </c>
      <c r="B23" s="30"/>
      <c r="C23" s="29">
        <v>54172.5766</v>
      </c>
      <c r="D23" s="29">
        <v>1.9E-3</v>
      </c>
      <c r="E23">
        <f>+(C23-C$7)/C$8</f>
        <v>1.0010177902557011</v>
      </c>
      <c r="F23">
        <f>ROUND(2*E23,0)/2</f>
        <v>1</v>
      </c>
      <c r="G23">
        <f>+C23-(C$7+F23*C$8)</f>
        <v>2.8641999961109832E-4</v>
      </c>
      <c r="H23">
        <f>+G23</f>
        <v>2.8641999961109832E-4</v>
      </c>
      <c r="O23">
        <f ca="1">+C$11+C$12*$F23</f>
        <v>2.1452161641908893E-3</v>
      </c>
      <c r="P23" s="36">
        <f>+D$11+D$12*F23+D$13*F23^2</f>
        <v>9.5590818622682619E-5</v>
      </c>
      <c r="Q23" s="2">
        <f>+C23-15018.5</f>
        <v>39154.0766</v>
      </c>
      <c r="R23">
        <f>+(P23-G23)^2</f>
        <v>3.6415776316709518E-8</v>
      </c>
    </row>
    <row r="24" spans="1:20" x14ac:dyDescent="0.2">
      <c r="A24" s="35" t="s">
        <v>44</v>
      </c>
      <c r="B24" s="31" t="s">
        <v>42</v>
      </c>
      <c r="C24" s="29">
        <v>54523.495150000002</v>
      </c>
      <c r="D24" s="29">
        <v>4.0000000000000002E-4</v>
      </c>
      <c r="E24">
        <f>+(C24-C$7)/C$8</f>
        <v>1247.986149069287</v>
      </c>
      <c r="F24">
        <f>ROUND(2*E24,0)/2</f>
        <v>1248</v>
      </c>
      <c r="G24">
        <f>+C24-(C$7+F24*C$8)</f>
        <v>-3.8978399970801547E-3</v>
      </c>
      <c r="I24">
        <f>+G24</f>
        <v>-3.8978399970801547E-3</v>
      </c>
      <c r="O24">
        <f ca="1">+C$11+C$12*$F24</f>
        <v>-2.0045217573141493E-3</v>
      </c>
      <c r="P24" s="36">
        <f>+D$11+D$12*F24+D$13*F24^2</f>
        <v>-3.0855414648891261E-3</v>
      </c>
      <c r="Q24" s="2">
        <f>+C24-15018.5</f>
        <v>39504.995150000002</v>
      </c>
      <c r="R24">
        <f>+(P24-G24)^2</f>
        <v>6.5982890539969955E-7</v>
      </c>
    </row>
    <row r="25" spans="1:20" x14ac:dyDescent="0.2">
      <c r="A25" s="29" t="s">
        <v>41</v>
      </c>
      <c r="B25" s="31" t="s">
        <v>42</v>
      </c>
      <c r="C25" s="29">
        <v>54831.925799999997</v>
      </c>
      <c r="D25" s="29">
        <v>4.0000000000000002E-4</v>
      </c>
      <c r="E25">
        <f>+(C25-C$7)/C$8</f>
        <v>2343.9910042720626</v>
      </c>
      <c r="F25">
        <f>ROUND(2*E25,0)/2</f>
        <v>2344</v>
      </c>
      <c r="G25">
        <f>+C25-(C$7+F25*C$8)</f>
        <v>-2.5315200036857277E-3</v>
      </c>
      <c r="H25">
        <f>+G25</f>
        <v>-2.5315200036857277E-3</v>
      </c>
      <c r="O25">
        <f ca="1">+C$11+C$12*$F25</f>
        <v>-5.6517653515158516E-3</v>
      </c>
      <c r="P25" s="36">
        <f>+D$11+D$12*F25+D$13*F25^2</f>
        <v>-2.8497883442239599E-3</v>
      </c>
      <c r="Q25" s="2">
        <f>+C25-15018.5</f>
        <v>39813.425799999997</v>
      </c>
      <c r="R25">
        <f>+(P25-G25)^2</f>
        <v>1.0129473658896013E-7</v>
      </c>
    </row>
    <row r="26" spans="1:20" x14ac:dyDescent="0.2">
      <c r="C26" s="10"/>
      <c r="D26" s="10"/>
      <c r="Q26" s="2"/>
    </row>
    <row r="27" spans="1:20" x14ac:dyDescent="0.2">
      <c r="C27" s="10"/>
      <c r="D27" s="10"/>
      <c r="Q27" s="2"/>
    </row>
    <row r="28" spans="1:20" x14ac:dyDescent="0.2">
      <c r="C28" s="10"/>
      <c r="D28" s="10"/>
      <c r="Q28" s="2"/>
    </row>
    <row r="29" spans="1:20" x14ac:dyDescent="0.2">
      <c r="C29" s="10"/>
      <c r="D29" s="10"/>
      <c r="Q29" s="2"/>
    </row>
    <row r="30" spans="1:20" x14ac:dyDescent="0.2">
      <c r="C30" s="10"/>
      <c r="D30" s="10"/>
      <c r="Q30" s="2"/>
    </row>
    <row r="31" spans="1:20" x14ac:dyDescent="0.2">
      <c r="C31" s="10"/>
      <c r="D31" s="10"/>
      <c r="Q31" s="2"/>
    </row>
    <row r="32" spans="1:20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2"/>
  <sheetViews>
    <sheetView workbookViewId="0"/>
  </sheetViews>
  <sheetFormatPr defaultRowHeight="12.75" x14ac:dyDescent="0.2"/>
  <sheetData>
    <row r="1" spans="1:25" ht="18.75" thickBot="1" x14ac:dyDescent="0.25">
      <c r="A1" s="42" t="s">
        <v>46</v>
      </c>
      <c r="B1" s="12"/>
      <c r="C1" s="12"/>
      <c r="D1" s="18" t="s">
        <v>47</v>
      </c>
      <c r="E1" s="12"/>
      <c r="F1" s="12"/>
      <c r="G1" s="12"/>
      <c r="H1" s="12"/>
      <c r="K1" s="43" t="s">
        <v>48</v>
      </c>
      <c r="L1" s="12" t="s">
        <v>49</v>
      </c>
      <c r="M1" s="12">
        <f ca="1">F18*H18-G18*G18</f>
        <v>3.5159418884934664E-4</v>
      </c>
      <c r="N1" s="12"/>
      <c r="O1" s="12"/>
      <c r="P1" s="12"/>
      <c r="Q1" s="12"/>
      <c r="R1" s="12">
        <v>1</v>
      </c>
      <c r="S1" s="12" t="s">
        <v>50</v>
      </c>
      <c r="T1" s="12"/>
      <c r="U1" s="6" t="s">
        <v>10</v>
      </c>
      <c r="V1" s="6" t="s">
        <v>125</v>
      </c>
      <c r="X1" s="6" t="s">
        <v>10</v>
      </c>
      <c r="Y1" s="6" t="s">
        <v>125</v>
      </c>
    </row>
    <row r="2" spans="1:25" x14ac:dyDescent="0.2">
      <c r="A2" s="12"/>
      <c r="B2" s="12"/>
      <c r="C2" s="12"/>
      <c r="D2" s="12"/>
      <c r="E2" s="12"/>
      <c r="F2" s="12"/>
      <c r="G2" s="12"/>
      <c r="H2" s="12"/>
      <c r="K2" s="43" t="s">
        <v>51</v>
      </c>
      <c r="L2" s="12" t="s">
        <v>52</v>
      </c>
      <c r="M2" s="12">
        <f ca="1">+D18*H18-F18*G18</f>
        <v>-1.6521151255249802E-4</v>
      </c>
      <c r="N2" s="12"/>
      <c r="O2" s="12"/>
      <c r="P2" s="12"/>
      <c r="Q2" s="12"/>
      <c r="R2" s="12">
        <v>2</v>
      </c>
      <c r="S2" s="12" t="s">
        <v>53</v>
      </c>
      <c r="T2" s="12"/>
      <c r="U2">
        <v>-0.2</v>
      </c>
      <c r="V2">
        <f ca="1">+E$4+E$5*U2+E$6*U2^2</f>
        <v>1.2891250752391543E-2</v>
      </c>
      <c r="X2">
        <v>-2000</v>
      </c>
      <c r="Y2">
        <f ca="1">+I$4+I$5*X2+I$6*X2^2</f>
        <v>1.2891250752391541E-2</v>
      </c>
    </row>
    <row r="3" spans="1:25" ht="13.5" thickBot="1" x14ac:dyDescent="0.25">
      <c r="A3" s="12" t="s">
        <v>54</v>
      </c>
      <c r="B3" s="12" t="s">
        <v>55</v>
      </c>
      <c r="C3" s="12"/>
      <c r="D3" s="12"/>
      <c r="E3" s="44" t="s">
        <v>56</v>
      </c>
      <c r="F3" s="44" t="s">
        <v>57</v>
      </c>
      <c r="G3" s="44" t="s">
        <v>58</v>
      </c>
      <c r="H3" s="44" t="s">
        <v>59</v>
      </c>
      <c r="K3" s="43" t="s">
        <v>60</v>
      </c>
      <c r="L3" s="12" t="s">
        <v>61</v>
      </c>
      <c r="M3" s="12">
        <f ca="1">+D18*G18-F18*F18</f>
        <v>-8.7805024683979983E-3</v>
      </c>
      <c r="N3" s="12"/>
      <c r="O3" s="12"/>
      <c r="P3" s="12"/>
      <c r="Q3" s="12"/>
      <c r="R3" s="12">
        <v>3</v>
      </c>
      <c r="S3" s="12" t="s">
        <v>62</v>
      </c>
      <c r="T3" s="12"/>
      <c r="U3">
        <v>-0.15</v>
      </c>
      <c r="V3">
        <f t="shared" ref="V3:V11" ca="1" si="0">+E$4+E$5*U3+E$6*U3^2</f>
        <v>8.7121776857761526E-3</v>
      </c>
      <c r="X3">
        <v>-1500</v>
      </c>
      <c r="Y3">
        <f t="shared" ref="Y3:Y11" ca="1" si="1">+I$4+I$5*X3+I$6*X3^2</f>
        <v>8.7121776857761526E-3</v>
      </c>
    </row>
    <row r="4" spans="1:25" x14ac:dyDescent="0.2">
      <c r="A4" s="12" t="s">
        <v>63</v>
      </c>
      <c r="B4" s="12" t="s">
        <v>64</v>
      </c>
      <c r="C4" s="12"/>
      <c r="D4" s="45" t="s">
        <v>65</v>
      </c>
      <c r="E4" s="46">
        <f ca="1">(E18*M1-I18*M2+J18*M3)/M7</f>
        <v>-1.1963318756629691E-4</v>
      </c>
      <c r="F4" s="47">
        <f ca="1">+E7/M7*M18</f>
        <v>3.7417247434233275E-4</v>
      </c>
      <c r="G4" s="48">
        <f>+B18</f>
        <v>1</v>
      </c>
      <c r="H4" s="49">
        <f ca="1">ABS(F4/E4)</f>
        <v>3.1276645047594194</v>
      </c>
      <c r="I4">
        <f ca="1">+G4*E4</f>
        <v>-1.1963318756629691E-4</v>
      </c>
      <c r="K4" s="43" t="s">
        <v>66</v>
      </c>
      <c r="L4" s="12" t="s">
        <v>67</v>
      </c>
      <c r="M4" s="12">
        <f ca="1">+D17*H18-F18*F18</f>
        <v>1.0880820065648399E-2</v>
      </c>
      <c r="N4" s="12"/>
      <c r="O4" s="12"/>
      <c r="P4" s="12"/>
      <c r="Q4" s="12"/>
      <c r="R4" s="12">
        <v>4</v>
      </c>
      <c r="S4" s="12" t="s">
        <v>68</v>
      </c>
      <c r="T4" s="12"/>
      <c r="U4">
        <v>-0.1</v>
      </c>
      <c r="V4">
        <f t="shared" ca="1" si="0"/>
        <v>5.1506726735780512E-3</v>
      </c>
      <c r="X4">
        <v>-1000</v>
      </c>
      <c r="Y4">
        <f t="shared" ca="1" si="1"/>
        <v>5.1506726735780503E-3</v>
      </c>
    </row>
    <row r="5" spans="1:25" x14ac:dyDescent="0.2">
      <c r="A5" s="12" t="s">
        <v>69</v>
      </c>
      <c r="B5" s="50">
        <v>40323</v>
      </c>
      <c r="C5" s="12"/>
      <c r="D5" s="51" t="s">
        <v>70</v>
      </c>
      <c r="E5" s="52">
        <f ca="1">+(-E18*M2+I18*M4-J18*M5)/M7</f>
        <v>-4.0351697523097765E-2</v>
      </c>
      <c r="F5" s="53">
        <f ca="1">N18*E7/M7</f>
        <v>2.0815258367260694E-3</v>
      </c>
      <c r="G5" s="54">
        <f>+B18/A18</f>
        <v>1E-4</v>
      </c>
      <c r="H5" s="49">
        <f ca="1">ABS(F5/E5)</f>
        <v>5.1584591590839037E-2</v>
      </c>
      <c r="I5">
        <f ca="1">+G5*E5</f>
        <v>-4.0351697523097764E-6</v>
      </c>
      <c r="K5" s="43" t="s">
        <v>71</v>
      </c>
      <c r="L5" s="12" t="s">
        <v>72</v>
      </c>
      <c r="M5" s="12">
        <f ca="1">+D17*G18-D18*F18</f>
        <v>2.7384385952000004E-2</v>
      </c>
      <c r="N5" s="12"/>
      <c r="O5" s="12"/>
      <c r="P5" s="12"/>
      <c r="Q5" s="12"/>
      <c r="R5" s="12">
        <v>5</v>
      </c>
      <c r="S5" s="12" t="s">
        <v>73</v>
      </c>
      <c r="T5" s="12"/>
      <c r="U5">
        <v>-0.05</v>
      </c>
      <c r="V5">
        <f t="shared" ca="1" si="0"/>
        <v>2.2067357157972345E-3</v>
      </c>
      <c r="X5">
        <v>-500</v>
      </c>
      <c r="Y5">
        <f t="shared" ca="1" si="1"/>
        <v>2.206735715797234E-3</v>
      </c>
    </row>
    <row r="6" spans="1:25" ht="13.5" thickBot="1" x14ac:dyDescent="0.25">
      <c r="A6" s="12"/>
      <c r="B6" s="12"/>
      <c r="C6" s="12"/>
      <c r="D6" s="55" t="s">
        <v>74</v>
      </c>
      <c r="E6" s="56">
        <f ca="1">+(E18*M3-I18*M5+J18*M6)/M7</f>
        <v>0.12351361088345714</v>
      </c>
      <c r="F6" s="57">
        <f ca="1">O18*E7/M7</f>
        <v>1.3798427690520382E-2</v>
      </c>
      <c r="G6" s="58">
        <f>+B18/A18^2</f>
        <v>1E-8</v>
      </c>
      <c r="H6" s="49">
        <f ca="1">ABS(F6/E6)</f>
        <v>0.11171584728050796</v>
      </c>
      <c r="I6">
        <f ca="1">+G6*E6</f>
        <v>1.2351361088345714E-9</v>
      </c>
      <c r="K6" s="59" t="s">
        <v>75</v>
      </c>
      <c r="L6" s="60" t="s">
        <v>76</v>
      </c>
      <c r="M6" s="60">
        <f ca="1">+D17*F18-D18*D18</f>
        <v>0.47814235999999993</v>
      </c>
      <c r="N6" s="12"/>
      <c r="O6" s="12"/>
      <c r="P6" s="12"/>
      <c r="Q6" s="12"/>
      <c r="R6" s="12">
        <v>6</v>
      </c>
      <c r="S6" s="12" t="s">
        <v>77</v>
      </c>
      <c r="T6" s="12"/>
      <c r="U6">
        <v>0</v>
      </c>
      <c r="V6">
        <f t="shared" ca="1" si="0"/>
        <v>-1.1963318756629691E-4</v>
      </c>
      <c r="X6">
        <v>0</v>
      </c>
      <c r="Y6">
        <f t="shared" ca="1" si="1"/>
        <v>-1.1963318756629691E-4</v>
      </c>
    </row>
    <row r="7" spans="1:25" x14ac:dyDescent="0.2">
      <c r="B7" s="12"/>
      <c r="C7" s="12"/>
      <c r="D7" s="61" t="s">
        <v>78</v>
      </c>
      <c r="E7" s="62">
        <f ca="1">SQRT(L18/(D17-3))</f>
        <v>5.9549285627118317E-4</v>
      </c>
      <c r="F7" s="12"/>
      <c r="G7" s="63">
        <f>+B22</f>
        <v>0</v>
      </c>
      <c r="H7" s="12"/>
      <c r="K7" s="43" t="s">
        <v>79</v>
      </c>
      <c r="L7" s="64" t="s">
        <v>80</v>
      </c>
      <c r="M7" s="12">
        <f ca="1">+D17*M1-D18*M2+F18*M3</f>
        <v>8.9053527819127668E-4</v>
      </c>
      <c r="N7" s="12"/>
      <c r="O7" s="12"/>
      <c r="P7" s="12"/>
      <c r="Q7" s="12"/>
      <c r="R7" s="12">
        <v>7</v>
      </c>
      <c r="S7" s="12" t="s">
        <v>81</v>
      </c>
      <c r="T7" s="12"/>
      <c r="U7">
        <v>0.05</v>
      </c>
      <c r="V7">
        <f t="shared" ca="1" si="0"/>
        <v>-1.8284340365125424E-3</v>
      </c>
      <c r="X7">
        <v>500</v>
      </c>
      <c r="Y7">
        <f t="shared" ca="1" si="1"/>
        <v>-1.828434036512542E-3</v>
      </c>
    </row>
    <row r="8" spans="1:25" x14ac:dyDescent="0.2">
      <c r="B8" s="12"/>
      <c r="C8" s="12"/>
      <c r="D8" s="61" t="s">
        <v>124</v>
      </c>
      <c r="E8" s="12"/>
      <c r="F8" s="78">
        <f ca="1">CORREL(INDIRECT(E12):INDIRECT(E13),INDIRECT(K12):INDIRECT(K13))</f>
        <v>0.99737022758009941</v>
      </c>
      <c r="G8" s="62"/>
      <c r="H8" s="12"/>
      <c r="I8" s="63"/>
      <c r="J8" s="12"/>
      <c r="K8" s="12"/>
      <c r="L8" s="64"/>
      <c r="M8" s="12"/>
      <c r="N8" s="12"/>
      <c r="O8" s="12"/>
      <c r="P8" s="12"/>
      <c r="Q8" s="12"/>
      <c r="R8" s="12">
        <v>8</v>
      </c>
      <c r="S8" s="12" t="s">
        <v>82</v>
      </c>
      <c r="T8" s="12"/>
      <c r="U8">
        <v>0.1</v>
      </c>
      <c r="V8">
        <f t="shared" ca="1" si="0"/>
        <v>-2.9196668310415021E-3</v>
      </c>
      <c r="X8">
        <v>1000</v>
      </c>
      <c r="Y8">
        <f t="shared" ca="1" si="1"/>
        <v>-2.9196668310415017E-3</v>
      </c>
    </row>
    <row r="9" spans="1:25" x14ac:dyDescent="0.2">
      <c r="A9" s="12"/>
      <c r="B9" s="12"/>
      <c r="C9" s="12"/>
      <c r="D9" s="12"/>
      <c r="E9" s="79">
        <f ca="1">E6*G6</f>
        <v>1.2351361088345714E-9</v>
      </c>
      <c r="F9" s="80">
        <f ca="1">H6</f>
        <v>0.11171584728050796</v>
      </c>
      <c r="G9" s="81">
        <f ca="1">F8</f>
        <v>0.99737022758009941</v>
      </c>
      <c r="H9" s="12"/>
      <c r="I9" s="63"/>
      <c r="J9" s="12"/>
      <c r="K9" s="12"/>
      <c r="L9" s="64"/>
      <c r="M9" s="12"/>
      <c r="N9" s="12"/>
      <c r="O9" s="12"/>
      <c r="P9" s="12"/>
      <c r="Q9" s="12"/>
      <c r="R9" s="12">
        <v>9</v>
      </c>
      <c r="S9" s="12" t="s">
        <v>42</v>
      </c>
      <c r="T9" s="12"/>
      <c r="U9">
        <v>0.15</v>
      </c>
      <c r="V9">
        <f t="shared" ca="1" si="0"/>
        <v>-3.3933315711531758E-3</v>
      </c>
      <c r="X9">
        <v>1500</v>
      </c>
      <c r="Y9">
        <f t="shared" ca="1" si="1"/>
        <v>-3.3933315711531758E-3</v>
      </c>
    </row>
    <row r="10" spans="1:25" x14ac:dyDescent="0.2">
      <c r="A10" s="65"/>
      <c r="B10" s="6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>
        <v>10</v>
      </c>
      <c r="S10" s="12" t="s">
        <v>83</v>
      </c>
      <c r="T10" s="12"/>
      <c r="U10">
        <v>0.2</v>
      </c>
      <c r="V10">
        <f t="shared" ca="1" si="0"/>
        <v>-3.2494282568475644E-3</v>
      </c>
      <c r="X10">
        <v>2000</v>
      </c>
      <c r="Y10">
        <f t="shared" ca="1" si="1"/>
        <v>-3.2494282568475636E-3</v>
      </c>
    </row>
    <row r="11" spans="1:25" x14ac:dyDescent="0.2">
      <c r="A11" s="65"/>
      <c r="B11" s="6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v>11</v>
      </c>
      <c r="S11" s="12" t="s">
        <v>84</v>
      </c>
      <c r="T11" s="12"/>
      <c r="U11">
        <v>0.25</v>
      </c>
      <c r="V11">
        <f t="shared" ca="1" si="0"/>
        <v>-2.4879568881246671E-3</v>
      </c>
      <c r="X11">
        <v>2500</v>
      </c>
      <c r="Y11">
        <f t="shared" ca="1" si="1"/>
        <v>-2.4879568881246671E-3</v>
      </c>
    </row>
    <row r="12" spans="1:25" x14ac:dyDescent="0.2">
      <c r="A12" s="66">
        <v>21</v>
      </c>
      <c r="B12" s="12" t="s">
        <v>85</v>
      </c>
      <c r="C12" s="67">
        <v>21</v>
      </c>
      <c r="D12" s="3" t="str">
        <f>D$15&amp;$C12</f>
        <v>D21</v>
      </c>
      <c r="E12" s="3" t="str">
        <f t="shared" ref="E12:O12" si="2">E15&amp;$C12</f>
        <v>E21</v>
      </c>
      <c r="F12" s="3" t="str">
        <f t="shared" si="2"/>
        <v>F21</v>
      </c>
      <c r="G12" s="3" t="str">
        <f t="shared" si="2"/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12"/>
      <c r="Q12" s="12"/>
      <c r="R12" s="12">
        <v>12</v>
      </c>
      <c r="S12" s="12" t="s">
        <v>86</v>
      </c>
      <c r="T12" s="12"/>
    </row>
    <row r="13" spans="1:25" x14ac:dyDescent="0.2">
      <c r="A13" s="66">
        <f>20+COUNT(A21:A1449)</f>
        <v>25</v>
      </c>
      <c r="B13" s="12" t="s">
        <v>87</v>
      </c>
      <c r="C13" s="67">
        <v>25</v>
      </c>
      <c r="D13" s="3" t="str">
        <f>D$15&amp;$C13</f>
        <v>D25</v>
      </c>
      <c r="E13" s="3" t="str">
        <f t="shared" ref="E13:O13" si="3">E$15&amp;$C13</f>
        <v>E25</v>
      </c>
      <c r="F13" s="3" t="str">
        <f t="shared" si="3"/>
        <v>F25</v>
      </c>
      <c r="G13" s="3" t="str">
        <f t="shared" si="3"/>
        <v>G25</v>
      </c>
      <c r="H13" s="3" t="str">
        <f t="shared" si="3"/>
        <v>H25</v>
      </c>
      <c r="I13" s="3" t="str">
        <f t="shared" si="3"/>
        <v>I25</v>
      </c>
      <c r="J13" s="3" t="str">
        <f t="shared" si="3"/>
        <v>J25</v>
      </c>
      <c r="K13" s="3" t="str">
        <f t="shared" si="3"/>
        <v>K25</v>
      </c>
      <c r="L13" s="3" t="str">
        <f t="shared" si="3"/>
        <v>L25</v>
      </c>
      <c r="M13" s="3" t="str">
        <f t="shared" si="3"/>
        <v>M25</v>
      </c>
      <c r="N13" s="3" t="str">
        <f t="shared" si="3"/>
        <v>N25</v>
      </c>
      <c r="O13" s="3" t="str">
        <f t="shared" si="3"/>
        <v>O25</v>
      </c>
      <c r="P13" s="12"/>
      <c r="Q13" s="12"/>
      <c r="R13" s="12">
        <v>13</v>
      </c>
      <c r="S13" s="12" t="s">
        <v>88</v>
      </c>
      <c r="T13" s="12"/>
    </row>
    <row r="14" spans="1:2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64"/>
      <c r="N14" s="12"/>
      <c r="O14" s="12"/>
      <c r="P14" s="12"/>
      <c r="Q14" s="12"/>
      <c r="R14" s="12">
        <v>14</v>
      </c>
      <c r="S14" s="12" t="s">
        <v>89</v>
      </c>
      <c r="T14" s="12"/>
    </row>
    <row r="15" spans="1:25" x14ac:dyDescent="0.2">
      <c r="A15" s="3"/>
      <c r="B15" s="12"/>
      <c r="C15" s="12"/>
      <c r="D15" s="3" t="str">
        <f t="shared" ref="D15:O15" si="4">VLOOKUP(D16,$R1:$S26,2,FALSE)</f>
        <v>D</v>
      </c>
      <c r="E15" s="3" t="str">
        <f t="shared" si="4"/>
        <v>E</v>
      </c>
      <c r="F15" s="3" t="str">
        <f t="shared" si="4"/>
        <v>F</v>
      </c>
      <c r="G15" s="3" t="str">
        <f t="shared" si="4"/>
        <v>G</v>
      </c>
      <c r="H15" s="3" t="str">
        <f t="shared" si="4"/>
        <v>H</v>
      </c>
      <c r="I15" s="3" t="str">
        <f t="shared" si="4"/>
        <v>I</v>
      </c>
      <c r="J15" s="3" t="str">
        <f t="shared" si="4"/>
        <v>J</v>
      </c>
      <c r="K15" s="3" t="str">
        <f t="shared" si="4"/>
        <v>K</v>
      </c>
      <c r="L15" s="3" t="str">
        <f t="shared" si="4"/>
        <v>L</v>
      </c>
      <c r="M15" s="3" t="str">
        <f t="shared" si="4"/>
        <v>M</v>
      </c>
      <c r="N15" s="3" t="str">
        <f t="shared" si="4"/>
        <v>N</v>
      </c>
      <c r="O15" s="3" t="str">
        <f t="shared" si="4"/>
        <v>O</v>
      </c>
      <c r="P15" s="12"/>
      <c r="Q15" s="12"/>
      <c r="R15" s="12">
        <v>15</v>
      </c>
      <c r="S15" s="12" t="s">
        <v>90</v>
      </c>
      <c r="T15" s="12"/>
    </row>
    <row r="16" spans="1:25" x14ac:dyDescent="0.2">
      <c r="A16" s="3"/>
      <c r="B16" s="65"/>
      <c r="C16" s="12"/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12"/>
      <c r="Q16" s="12"/>
      <c r="R16" s="12">
        <v>16</v>
      </c>
      <c r="S16" s="12" t="s">
        <v>91</v>
      </c>
      <c r="T16" s="12"/>
    </row>
    <row r="17" spans="1:20" x14ac:dyDescent="0.2">
      <c r="A17" s="18" t="s">
        <v>92</v>
      </c>
      <c r="B17" s="12"/>
      <c r="C17" s="12" t="s">
        <v>93</v>
      </c>
      <c r="D17" s="12">
        <f>C13-C12+1</f>
        <v>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17</v>
      </c>
      <c r="S17" s="12" t="s">
        <v>94</v>
      </c>
      <c r="T17" s="12"/>
    </row>
    <row r="18" spans="1:20" x14ac:dyDescent="0.2">
      <c r="A18" s="68">
        <v>10000</v>
      </c>
      <c r="B18" s="68">
        <v>1</v>
      </c>
      <c r="C18" s="12" t="s">
        <v>95</v>
      </c>
      <c r="D18" s="12">
        <f ca="1">SUM(INDIRECT(D12):INDIRECT(D13))</f>
        <v>0.18129999999999999</v>
      </c>
      <c r="E18" s="12">
        <f ca="1">SUM(INDIRECT(E12):INDIRECT(E13))</f>
        <v>4.7094600013224408E-3</v>
      </c>
      <c r="F18" s="12">
        <f ca="1">SUM(INDIRECT(F12):INDIRECT(F13))</f>
        <v>0.10220240999999999</v>
      </c>
      <c r="G18" s="12">
        <f ca="1">SUM(INDIRECT(G12):INDIRECT(G13))</f>
        <v>9.1827365770000002E-3</v>
      </c>
      <c r="H18" s="12">
        <f ca="1">SUM(INDIRECT(H12):INDIRECT(H13))</f>
        <v>4.2652305350912995E-3</v>
      </c>
      <c r="I18" s="12">
        <f ca="1">SUM(INDIRECT(I12):INDIRECT(I13))</f>
        <v>-3.0115372789405225E-3</v>
      </c>
      <c r="J18" s="12">
        <f ca="1">SUM(INDIRECT(J12):INDIRECT(J13))</f>
        <v>1.4404821576485881E-4</v>
      </c>
      <c r="K18" s="12"/>
      <c r="L18" s="12">
        <f ca="1">SUM(INDIRECT(L12):INDIRECT(L13))</f>
        <v>7.0922348374002407E-7</v>
      </c>
      <c r="M18" s="12">
        <f ca="1">SQRT(SUM(INDIRECT(M12):INDIRECT(M13)))</f>
        <v>5.595596740092957E-4</v>
      </c>
      <c r="N18" s="12">
        <f ca="1">SQRT(SUM(INDIRECT(N12):INDIRECT(N13)))</f>
        <v>3.112836989646491E-3</v>
      </c>
      <c r="O18" s="12">
        <f ca="1">SQRT(SUM(INDIRECT(O12):INDIRECT(O13)))</f>
        <v>2.0634985814815422E-2</v>
      </c>
      <c r="P18" s="12"/>
      <c r="Q18" s="12"/>
      <c r="R18" s="12">
        <v>18</v>
      </c>
      <c r="S18" s="12" t="s">
        <v>96</v>
      </c>
      <c r="T18" s="12"/>
    </row>
    <row r="19" spans="1:20" x14ac:dyDescent="0.2">
      <c r="A19" s="69" t="s">
        <v>97</v>
      </c>
      <c r="B19" s="12"/>
      <c r="C19" s="12"/>
      <c r="D19" s="70" t="s">
        <v>98</v>
      </c>
      <c r="E19" s="70" t="s">
        <v>99</v>
      </c>
      <c r="F19" s="70" t="s">
        <v>100</v>
      </c>
      <c r="G19" s="70" t="s">
        <v>101</v>
      </c>
      <c r="H19" s="70" t="s">
        <v>102</v>
      </c>
      <c r="I19" s="70" t="s">
        <v>103</v>
      </c>
      <c r="J19" s="70" t="s">
        <v>104</v>
      </c>
      <c r="K19" s="71"/>
      <c r="L19" s="71"/>
      <c r="M19" s="71"/>
      <c r="N19" s="71"/>
      <c r="O19" s="71"/>
      <c r="P19" s="12"/>
      <c r="Q19" s="12"/>
      <c r="R19" s="12">
        <v>19</v>
      </c>
      <c r="S19" s="12" t="s">
        <v>105</v>
      </c>
      <c r="T19" s="12"/>
    </row>
    <row r="20" spans="1:20" ht="15" thickBot="1" x14ac:dyDescent="0.25">
      <c r="A20" s="6" t="s">
        <v>106</v>
      </c>
      <c r="B20" s="6" t="s">
        <v>107</v>
      </c>
      <c r="C20" s="12"/>
      <c r="D20" s="6" t="s">
        <v>106</v>
      </c>
      <c r="E20" s="6" t="s">
        <v>107</v>
      </c>
      <c r="F20" s="6" t="s">
        <v>108</v>
      </c>
      <c r="G20" s="6" t="s">
        <v>109</v>
      </c>
      <c r="H20" s="6" t="s">
        <v>110</v>
      </c>
      <c r="I20" s="72" t="s">
        <v>111</v>
      </c>
      <c r="J20" s="6" t="s">
        <v>112</v>
      </c>
      <c r="K20" s="73" t="s">
        <v>113</v>
      </c>
      <c r="L20" s="72" t="s">
        <v>114</v>
      </c>
      <c r="M20" s="72" t="s">
        <v>115</v>
      </c>
      <c r="N20" s="72" t="s">
        <v>116</v>
      </c>
      <c r="O20" s="72" t="s">
        <v>117</v>
      </c>
      <c r="P20" s="74" t="s">
        <v>118</v>
      </c>
      <c r="Q20" s="12"/>
      <c r="R20" s="12">
        <v>20</v>
      </c>
      <c r="S20" s="12" t="s">
        <v>119</v>
      </c>
      <c r="T20" s="12"/>
    </row>
    <row r="21" spans="1:20" x14ac:dyDescent="0.2">
      <c r="A21" s="75">
        <v>-1780</v>
      </c>
      <c r="B21" s="75">
        <v>1.0852400002477225E-2</v>
      </c>
      <c r="C21" s="12"/>
      <c r="D21" s="76">
        <f t="shared" ref="D21:D52" si="5">A21/A$18</f>
        <v>-0.17799999999999999</v>
      </c>
      <c r="E21" s="76">
        <f t="shared" ref="E21:E52" si="6">B21/B$18</f>
        <v>1.0852400002477225E-2</v>
      </c>
      <c r="F21" s="22">
        <f>D21*D21</f>
        <v>3.1683999999999997E-2</v>
      </c>
      <c r="G21" s="22">
        <f>D21*F21</f>
        <v>-5.6397519999999996E-3</v>
      </c>
      <c r="H21" s="22">
        <f>F21*F21</f>
        <v>1.0038758559999998E-3</v>
      </c>
      <c r="I21" s="22">
        <f>E21*D21</f>
        <v>-1.931727200440946E-3</v>
      </c>
      <c r="J21" s="22">
        <f>I21*D21</f>
        <v>3.4384744167848837E-4</v>
      </c>
      <c r="K21" s="22">
        <f t="shared" ref="K21:K84" ca="1" si="7">+E$4+E$5*D21+E$6*D21^2</f>
        <v>1.097637421877656E-2</v>
      </c>
      <c r="L21" s="22">
        <f ca="1">+(K21-E21)^2</f>
        <v>1.5369606307034301E-8</v>
      </c>
      <c r="M21" s="22">
        <f t="shared" ref="M21:M52" ca="1" si="8">(M$1-M$2*D21+M$3*F21)^2</f>
        <v>1.934688969780323E-9</v>
      </c>
      <c r="N21" s="22">
        <f t="shared" ref="N21:N52" ca="1" si="9">(-M$2+M$4*D21-M$5*F21)^2</f>
        <v>6.9654893007042624E-6</v>
      </c>
      <c r="O21" s="22">
        <f t="shared" ref="O21:O52" ca="1" si="10">+(M$3-D21*M$5+F21*M$6)^2</f>
        <v>1.2641361103347303E-4</v>
      </c>
      <c r="P21" s="12">
        <f ca="1">+E21-K21</f>
        <v>-1.23974216299335E-4</v>
      </c>
      <c r="Q21" s="12"/>
      <c r="R21" s="12">
        <v>21</v>
      </c>
      <c r="S21" s="12" t="s">
        <v>120</v>
      </c>
      <c r="T21" s="12"/>
    </row>
    <row r="22" spans="1:20" x14ac:dyDescent="0.2">
      <c r="A22" s="75">
        <v>0</v>
      </c>
      <c r="B22" s="75">
        <v>0</v>
      </c>
      <c r="C22" s="12"/>
      <c r="D22" s="76">
        <f t="shared" si="5"/>
        <v>0</v>
      </c>
      <c r="E22" s="76">
        <f t="shared" si="6"/>
        <v>0</v>
      </c>
      <c r="F22" s="22">
        <f t="shared" ref="F22:F85" si="11">D22*D22</f>
        <v>0</v>
      </c>
      <c r="G22" s="22">
        <f t="shared" ref="G22:G85" si="12">D22*F22</f>
        <v>0</v>
      </c>
      <c r="H22" s="22">
        <f t="shared" ref="H22:H85" si="13">F22*F22</f>
        <v>0</v>
      </c>
      <c r="I22" s="22">
        <f t="shared" ref="I22:I85" si="14">E22*D22</f>
        <v>0</v>
      </c>
      <c r="J22" s="22">
        <f t="shared" ref="J22:J85" si="15">I22*D22</f>
        <v>0</v>
      </c>
      <c r="K22" s="22">
        <f t="shared" ca="1" si="7"/>
        <v>-1.1963318756629691E-4</v>
      </c>
      <c r="L22" s="22">
        <f t="shared" ref="L22:L85" ca="1" si="16">+(K22-E22)^2</f>
        <v>1.4312099567272777E-8</v>
      </c>
      <c r="M22" s="22">
        <f t="shared" ca="1" si="8"/>
        <v>1.2361847363263002E-7</v>
      </c>
      <c r="N22" s="22">
        <f t="shared" ca="1" si="9"/>
        <v>2.729484387988421E-8</v>
      </c>
      <c r="O22" s="22">
        <f t="shared" ca="1" si="10"/>
        <v>7.7097223597543337E-5</v>
      </c>
      <c r="P22" s="12">
        <f t="shared" ref="P22:P85" ca="1" si="17">+E22-K22</f>
        <v>1.1963318756629691E-4</v>
      </c>
      <c r="Q22" s="12"/>
      <c r="R22" s="12">
        <v>22</v>
      </c>
      <c r="S22" s="12" t="s">
        <v>121</v>
      </c>
      <c r="T22" s="12"/>
    </row>
    <row r="23" spans="1:20" x14ac:dyDescent="0.2">
      <c r="A23" s="75">
        <v>1</v>
      </c>
      <c r="B23" s="75">
        <v>2.8641999961109832E-4</v>
      </c>
      <c r="C23" s="12"/>
      <c r="D23" s="76">
        <f t="shared" si="5"/>
        <v>1E-4</v>
      </c>
      <c r="E23" s="76">
        <f t="shared" si="6"/>
        <v>2.8641999961109832E-4</v>
      </c>
      <c r="F23" s="22">
        <f t="shared" si="11"/>
        <v>1E-8</v>
      </c>
      <c r="G23" s="22">
        <f t="shared" si="12"/>
        <v>9.9999999999999998E-13</v>
      </c>
      <c r="H23" s="22">
        <f t="shared" si="13"/>
        <v>1.0000000000000001E-16</v>
      </c>
      <c r="I23" s="22">
        <f t="shared" si="14"/>
        <v>2.8641999961109835E-8</v>
      </c>
      <c r="J23" s="22">
        <f t="shared" si="15"/>
        <v>2.8641999961109835E-12</v>
      </c>
      <c r="K23" s="22">
        <f t="shared" ca="1" si="7"/>
        <v>-1.2366712218249784E-4</v>
      </c>
      <c r="L23" s="22">
        <f t="shared" ca="1" si="16"/>
        <v>1.6817144746095576E-7</v>
      </c>
      <c r="M23" s="22">
        <f t="shared" ca="1" si="8"/>
        <v>1.2363002964076094E-7</v>
      </c>
      <c r="N23" s="22">
        <f t="shared" ca="1" si="9"/>
        <v>2.7655464070338063E-8</v>
      </c>
      <c r="O23" s="22">
        <f t="shared" ca="1" si="10"/>
        <v>7.7145236837510847E-5</v>
      </c>
      <c r="P23" s="12">
        <f t="shared" ca="1" si="17"/>
        <v>4.1008712179359616E-4</v>
      </c>
      <c r="Q23" s="12"/>
      <c r="R23" s="12">
        <v>23</v>
      </c>
      <c r="S23" s="12" t="s">
        <v>122</v>
      </c>
      <c r="T23" s="12"/>
    </row>
    <row r="24" spans="1:20" x14ac:dyDescent="0.2">
      <c r="A24" s="75">
        <v>1248</v>
      </c>
      <c r="B24" s="75">
        <v>-3.8978399970801547E-3</v>
      </c>
      <c r="C24" s="12"/>
      <c r="D24" s="76">
        <f t="shared" si="5"/>
        <v>0.12479999999999999</v>
      </c>
      <c r="E24" s="76">
        <f t="shared" si="6"/>
        <v>-3.8978399970801547E-3</v>
      </c>
      <c r="F24" s="22">
        <f t="shared" si="11"/>
        <v>1.5575039999999998E-2</v>
      </c>
      <c r="G24" s="22">
        <f t="shared" si="12"/>
        <v>1.9437649919999997E-3</v>
      </c>
      <c r="H24" s="22">
        <f t="shared" si="13"/>
        <v>2.4258187100159996E-4</v>
      </c>
      <c r="I24" s="22">
        <f t="shared" si="14"/>
        <v>-4.8645043163560327E-4</v>
      </c>
      <c r="J24" s="22">
        <f t="shared" si="15"/>
        <v>-6.0709013868123288E-5</v>
      </c>
      <c r="K24" s="22">
        <f t="shared" ca="1" si="7"/>
        <v>-3.2317956083946177E-3</v>
      </c>
      <c r="L24" s="22">
        <f t="shared" ca="1" si="16"/>
        <v>4.4361512769949077E-7</v>
      </c>
      <c r="M24" s="22">
        <f t="shared" ca="1" si="8"/>
        <v>5.5439484824250646E-8</v>
      </c>
      <c r="N24" s="22">
        <f t="shared" ca="1" si="9"/>
        <v>1.2025862813300475E-6</v>
      </c>
      <c r="O24" s="22">
        <f t="shared" ca="1" si="10"/>
        <v>2.2571881773937861E-5</v>
      </c>
      <c r="P24" s="12">
        <f t="shared" ca="1" si="17"/>
        <v>-6.6604438868553707E-4</v>
      </c>
      <c r="Q24" s="12"/>
      <c r="R24" s="12">
        <v>24</v>
      </c>
      <c r="S24" s="12" t="s">
        <v>106</v>
      </c>
      <c r="T24" s="12"/>
    </row>
    <row r="25" spans="1:20" x14ac:dyDescent="0.2">
      <c r="A25" s="75">
        <v>2344</v>
      </c>
      <c r="B25" s="75">
        <v>-2.5315200036857277E-3</v>
      </c>
      <c r="C25" s="12"/>
      <c r="D25" s="76">
        <f t="shared" si="5"/>
        <v>0.2344</v>
      </c>
      <c r="E25" s="76">
        <f t="shared" si="6"/>
        <v>-2.5315200036857277E-3</v>
      </c>
      <c r="F25" s="22">
        <f t="shared" si="11"/>
        <v>5.4943359999999997E-2</v>
      </c>
      <c r="G25" s="22">
        <f t="shared" si="12"/>
        <v>1.2878723583999999E-2</v>
      </c>
      <c r="H25" s="22">
        <f t="shared" si="13"/>
        <v>3.0187728080895994E-3</v>
      </c>
      <c r="I25" s="22">
        <f t="shared" si="14"/>
        <v>-5.9338828886393454E-4</v>
      </c>
      <c r="J25" s="22">
        <f t="shared" si="15"/>
        <v>-1.3909021490970627E-4</v>
      </c>
      <c r="K25" s="22">
        <f t="shared" ca="1" si="7"/>
        <v>-2.7918182993107096E-3</v>
      </c>
      <c r="L25" s="22">
        <f t="shared" ca="1" si="16"/>
        <v>6.7755202705270474E-8</v>
      </c>
      <c r="M25" s="22">
        <f t="shared" ca="1" si="8"/>
        <v>8.4843517099673524E-9</v>
      </c>
      <c r="N25" s="22">
        <f t="shared" ca="1" si="9"/>
        <v>1.4667282341268955E-6</v>
      </c>
      <c r="O25" s="22">
        <f t="shared" ca="1" si="10"/>
        <v>1.2257468633516854E-4</v>
      </c>
      <c r="P25" s="12">
        <f t="shared" ca="1" si="17"/>
        <v>2.6029829562498191E-4</v>
      </c>
      <c r="Q25" s="12"/>
      <c r="R25" s="12">
        <v>25</v>
      </c>
      <c r="S25" s="12" t="s">
        <v>107</v>
      </c>
      <c r="T25" s="12"/>
    </row>
    <row r="26" spans="1:20" x14ac:dyDescent="0.2">
      <c r="A26" s="75"/>
      <c r="B26" s="75"/>
      <c r="C26" s="12"/>
      <c r="D26" s="76">
        <f t="shared" si="5"/>
        <v>0</v>
      </c>
      <c r="E26" s="76">
        <f t="shared" si="6"/>
        <v>0</v>
      </c>
      <c r="F26" s="22">
        <f t="shared" si="11"/>
        <v>0</v>
      </c>
      <c r="G26" s="22">
        <f t="shared" si="12"/>
        <v>0</v>
      </c>
      <c r="H26" s="22">
        <f t="shared" si="13"/>
        <v>0</v>
      </c>
      <c r="I26" s="22">
        <f t="shared" si="14"/>
        <v>0</v>
      </c>
      <c r="J26" s="22">
        <f t="shared" si="15"/>
        <v>0</v>
      </c>
      <c r="K26" s="22">
        <f t="shared" ca="1" si="7"/>
        <v>-1.1963318756629691E-4</v>
      </c>
      <c r="L26" s="22">
        <f t="shared" ca="1" si="16"/>
        <v>1.4312099567272777E-8</v>
      </c>
      <c r="M26" s="22">
        <f t="shared" ca="1" si="8"/>
        <v>1.2361847363263002E-7</v>
      </c>
      <c r="N26" s="22">
        <f t="shared" ca="1" si="9"/>
        <v>2.729484387988421E-8</v>
      </c>
      <c r="O26" s="22">
        <f t="shared" ca="1" si="10"/>
        <v>7.7097223597543337E-5</v>
      </c>
      <c r="P26" s="12">
        <f t="shared" ca="1" si="17"/>
        <v>1.1963318756629691E-4</v>
      </c>
      <c r="Q26" s="12"/>
      <c r="R26" s="12">
        <v>26</v>
      </c>
      <c r="S26" s="12" t="s">
        <v>123</v>
      </c>
      <c r="T26" s="12"/>
    </row>
    <row r="27" spans="1:20" x14ac:dyDescent="0.2">
      <c r="A27" s="75"/>
      <c r="B27" s="75"/>
      <c r="C27" s="12"/>
      <c r="D27" s="76">
        <f t="shared" si="5"/>
        <v>0</v>
      </c>
      <c r="E27" s="76">
        <f t="shared" si="6"/>
        <v>0</v>
      </c>
      <c r="F27" s="22">
        <f t="shared" si="11"/>
        <v>0</v>
      </c>
      <c r="G27" s="22">
        <f t="shared" si="12"/>
        <v>0</v>
      </c>
      <c r="H27" s="22">
        <f t="shared" si="13"/>
        <v>0</v>
      </c>
      <c r="I27" s="22">
        <f t="shared" si="14"/>
        <v>0</v>
      </c>
      <c r="J27" s="22">
        <f t="shared" si="15"/>
        <v>0</v>
      </c>
      <c r="K27" s="22">
        <f t="shared" ca="1" si="7"/>
        <v>-1.1963318756629691E-4</v>
      </c>
      <c r="L27" s="22">
        <f t="shared" ca="1" si="16"/>
        <v>1.4312099567272777E-8</v>
      </c>
      <c r="M27" s="22">
        <f t="shared" ca="1" si="8"/>
        <v>1.2361847363263002E-7</v>
      </c>
      <c r="N27" s="22">
        <f t="shared" ca="1" si="9"/>
        <v>2.729484387988421E-8</v>
      </c>
      <c r="O27" s="22">
        <f t="shared" ca="1" si="10"/>
        <v>7.7097223597543337E-5</v>
      </c>
      <c r="P27" s="12">
        <f t="shared" ca="1" si="17"/>
        <v>1.1963318756629691E-4</v>
      </c>
      <c r="Q27" s="12"/>
      <c r="R27" s="12"/>
      <c r="S27" s="12"/>
      <c r="T27" s="12"/>
    </row>
    <row r="28" spans="1:20" x14ac:dyDescent="0.2">
      <c r="A28" s="75"/>
      <c r="B28" s="75"/>
      <c r="C28" s="12"/>
      <c r="D28" s="76">
        <f t="shared" si="5"/>
        <v>0</v>
      </c>
      <c r="E28" s="76">
        <f t="shared" si="6"/>
        <v>0</v>
      </c>
      <c r="F28" s="22">
        <f t="shared" si="11"/>
        <v>0</v>
      </c>
      <c r="G28" s="22">
        <f t="shared" si="12"/>
        <v>0</v>
      </c>
      <c r="H28" s="22">
        <f t="shared" si="13"/>
        <v>0</v>
      </c>
      <c r="I28" s="22">
        <f t="shared" si="14"/>
        <v>0</v>
      </c>
      <c r="J28" s="22">
        <f t="shared" si="15"/>
        <v>0</v>
      </c>
      <c r="K28" s="22">
        <f t="shared" ca="1" si="7"/>
        <v>-1.1963318756629691E-4</v>
      </c>
      <c r="L28" s="22">
        <f t="shared" ca="1" si="16"/>
        <v>1.4312099567272777E-8</v>
      </c>
      <c r="M28" s="22">
        <f t="shared" ca="1" si="8"/>
        <v>1.2361847363263002E-7</v>
      </c>
      <c r="N28" s="22">
        <f t="shared" ca="1" si="9"/>
        <v>2.729484387988421E-8</v>
      </c>
      <c r="O28" s="22">
        <f t="shared" ca="1" si="10"/>
        <v>7.7097223597543337E-5</v>
      </c>
      <c r="P28" s="12">
        <f t="shared" ca="1" si="17"/>
        <v>1.1963318756629691E-4</v>
      </c>
      <c r="Q28" s="12"/>
      <c r="R28" s="12"/>
      <c r="S28" s="12"/>
      <c r="T28" s="12"/>
    </row>
    <row r="29" spans="1:20" x14ac:dyDescent="0.2">
      <c r="A29" s="75"/>
      <c r="B29" s="75"/>
      <c r="C29" s="12"/>
      <c r="D29" s="76">
        <f t="shared" si="5"/>
        <v>0</v>
      </c>
      <c r="E29" s="76">
        <f t="shared" si="6"/>
        <v>0</v>
      </c>
      <c r="F29" s="22">
        <f t="shared" si="11"/>
        <v>0</v>
      </c>
      <c r="G29" s="22">
        <f t="shared" si="12"/>
        <v>0</v>
      </c>
      <c r="H29" s="22">
        <f t="shared" si="13"/>
        <v>0</v>
      </c>
      <c r="I29" s="22">
        <f t="shared" si="14"/>
        <v>0</v>
      </c>
      <c r="J29" s="22">
        <f t="shared" si="15"/>
        <v>0</v>
      </c>
      <c r="K29" s="22">
        <f t="shared" ca="1" si="7"/>
        <v>-1.1963318756629691E-4</v>
      </c>
      <c r="L29" s="22">
        <f t="shared" ca="1" si="16"/>
        <v>1.4312099567272777E-8</v>
      </c>
      <c r="M29" s="22">
        <f t="shared" ca="1" si="8"/>
        <v>1.2361847363263002E-7</v>
      </c>
      <c r="N29" s="22">
        <f t="shared" ca="1" si="9"/>
        <v>2.729484387988421E-8</v>
      </c>
      <c r="O29" s="22">
        <f t="shared" ca="1" si="10"/>
        <v>7.7097223597543337E-5</v>
      </c>
      <c r="P29" s="12">
        <f t="shared" ca="1" si="17"/>
        <v>1.1963318756629691E-4</v>
      </c>
      <c r="Q29" s="12"/>
      <c r="R29" s="12"/>
      <c r="S29" s="12"/>
      <c r="T29" s="12"/>
    </row>
    <row r="30" spans="1:20" x14ac:dyDescent="0.2">
      <c r="A30" s="75"/>
      <c r="B30" s="75"/>
      <c r="C30" s="12"/>
      <c r="D30" s="76">
        <f t="shared" si="5"/>
        <v>0</v>
      </c>
      <c r="E30" s="76">
        <f t="shared" si="6"/>
        <v>0</v>
      </c>
      <c r="F30" s="22">
        <f t="shared" si="11"/>
        <v>0</v>
      </c>
      <c r="G30" s="22">
        <f t="shared" si="12"/>
        <v>0</v>
      </c>
      <c r="H30" s="22">
        <f t="shared" si="13"/>
        <v>0</v>
      </c>
      <c r="I30" s="22">
        <f t="shared" si="14"/>
        <v>0</v>
      </c>
      <c r="J30" s="22">
        <f t="shared" si="15"/>
        <v>0</v>
      </c>
      <c r="K30" s="22">
        <f t="shared" ca="1" si="7"/>
        <v>-1.1963318756629691E-4</v>
      </c>
      <c r="L30" s="22">
        <f t="shared" ca="1" si="16"/>
        <v>1.4312099567272777E-8</v>
      </c>
      <c r="M30" s="22">
        <f t="shared" ca="1" si="8"/>
        <v>1.2361847363263002E-7</v>
      </c>
      <c r="N30" s="22">
        <f t="shared" ca="1" si="9"/>
        <v>2.729484387988421E-8</v>
      </c>
      <c r="O30" s="22">
        <f t="shared" ca="1" si="10"/>
        <v>7.7097223597543337E-5</v>
      </c>
      <c r="P30" s="12">
        <f t="shared" ca="1" si="17"/>
        <v>1.1963318756629691E-4</v>
      </c>
      <c r="Q30" s="12"/>
      <c r="R30" s="12"/>
      <c r="S30" s="12">
        <v>54172.294900000001</v>
      </c>
      <c r="T30" s="12"/>
    </row>
    <row r="31" spans="1:20" x14ac:dyDescent="0.2">
      <c r="A31" s="75"/>
      <c r="B31" s="75"/>
      <c r="C31" s="12"/>
      <c r="D31" s="76">
        <f t="shared" si="5"/>
        <v>0</v>
      </c>
      <c r="E31" s="76">
        <f t="shared" si="6"/>
        <v>0</v>
      </c>
      <c r="F31" s="22">
        <f t="shared" si="11"/>
        <v>0</v>
      </c>
      <c r="G31" s="22">
        <f t="shared" si="12"/>
        <v>0</v>
      </c>
      <c r="H31" s="22">
        <f t="shared" si="13"/>
        <v>0</v>
      </c>
      <c r="I31" s="22">
        <f t="shared" si="14"/>
        <v>0</v>
      </c>
      <c r="J31" s="22">
        <f t="shared" si="15"/>
        <v>0</v>
      </c>
      <c r="K31" s="22">
        <f t="shared" ca="1" si="7"/>
        <v>-1.1963318756629691E-4</v>
      </c>
      <c r="L31" s="22">
        <f t="shared" ca="1" si="16"/>
        <v>1.4312099567272777E-8</v>
      </c>
      <c r="M31" s="22">
        <f t="shared" ca="1" si="8"/>
        <v>1.2361847363263002E-7</v>
      </c>
      <c r="N31" s="22">
        <f t="shared" ca="1" si="9"/>
        <v>2.729484387988421E-8</v>
      </c>
      <c r="O31" s="22">
        <f t="shared" ca="1" si="10"/>
        <v>7.7097223597543337E-5</v>
      </c>
      <c r="P31" s="12">
        <f t="shared" ca="1" si="17"/>
        <v>1.1963318756629691E-4</v>
      </c>
      <c r="Q31" s="12"/>
      <c r="R31" s="12"/>
      <c r="S31" s="12">
        <v>0.28141358</v>
      </c>
      <c r="T31" s="12"/>
    </row>
    <row r="32" spans="1:20" x14ac:dyDescent="0.2">
      <c r="A32" s="75"/>
      <c r="B32" s="75"/>
      <c r="C32" s="12"/>
      <c r="D32" s="76">
        <f t="shared" si="5"/>
        <v>0</v>
      </c>
      <c r="E32" s="76">
        <f t="shared" si="6"/>
        <v>0</v>
      </c>
      <c r="F32" s="22">
        <f t="shared" si="11"/>
        <v>0</v>
      </c>
      <c r="G32" s="22">
        <f t="shared" si="12"/>
        <v>0</v>
      </c>
      <c r="H32" s="22">
        <f t="shared" si="13"/>
        <v>0</v>
      </c>
      <c r="I32" s="22">
        <f t="shared" si="14"/>
        <v>0</v>
      </c>
      <c r="J32" s="22">
        <f t="shared" si="15"/>
        <v>0</v>
      </c>
      <c r="K32" s="22">
        <f t="shared" ca="1" si="7"/>
        <v>-1.1963318756629691E-4</v>
      </c>
      <c r="L32" s="22">
        <f t="shared" ca="1" si="16"/>
        <v>1.4312099567272777E-8</v>
      </c>
      <c r="M32" s="22">
        <f t="shared" ca="1" si="8"/>
        <v>1.2361847363263002E-7</v>
      </c>
      <c r="N32" s="22">
        <f t="shared" ca="1" si="9"/>
        <v>2.729484387988421E-8</v>
      </c>
      <c r="O32" s="22">
        <f t="shared" ca="1" si="10"/>
        <v>7.7097223597543337E-5</v>
      </c>
      <c r="P32" s="12">
        <f t="shared" ca="1" si="17"/>
        <v>1.1963318756629691E-4</v>
      </c>
      <c r="Q32" s="12"/>
      <c r="R32" s="12"/>
      <c r="S32" s="12"/>
      <c r="T32" s="12"/>
    </row>
    <row r="33" spans="1:20" x14ac:dyDescent="0.2">
      <c r="A33" s="75"/>
      <c r="B33" s="75"/>
      <c r="C33" s="12"/>
      <c r="D33" s="76">
        <f t="shared" si="5"/>
        <v>0</v>
      </c>
      <c r="E33" s="76">
        <f t="shared" si="6"/>
        <v>0</v>
      </c>
      <c r="F33" s="22">
        <f t="shared" si="11"/>
        <v>0</v>
      </c>
      <c r="G33" s="22">
        <f t="shared" si="12"/>
        <v>0</v>
      </c>
      <c r="H33" s="22">
        <f t="shared" si="13"/>
        <v>0</v>
      </c>
      <c r="I33" s="22">
        <f t="shared" si="14"/>
        <v>0</v>
      </c>
      <c r="J33" s="22">
        <f t="shared" si="15"/>
        <v>0</v>
      </c>
      <c r="K33" s="22">
        <f t="shared" ca="1" si="7"/>
        <v>-1.1963318756629691E-4</v>
      </c>
      <c r="L33" s="22">
        <f t="shared" ca="1" si="16"/>
        <v>1.4312099567272777E-8</v>
      </c>
      <c r="M33" s="22">
        <f t="shared" ca="1" si="8"/>
        <v>1.2361847363263002E-7</v>
      </c>
      <c r="N33" s="22">
        <f t="shared" ca="1" si="9"/>
        <v>2.729484387988421E-8</v>
      </c>
      <c r="O33" s="22">
        <f t="shared" ca="1" si="10"/>
        <v>7.7097223597543337E-5</v>
      </c>
      <c r="P33" s="12">
        <f t="shared" ca="1" si="17"/>
        <v>1.1963318756629691E-4</v>
      </c>
      <c r="Q33" s="12"/>
      <c r="R33" s="12"/>
      <c r="S33" s="12"/>
      <c r="T33" s="12"/>
    </row>
    <row r="34" spans="1:20" x14ac:dyDescent="0.2">
      <c r="A34" s="75"/>
      <c r="B34" s="75"/>
      <c r="C34" s="12"/>
      <c r="D34" s="76">
        <f t="shared" si="5"/>
        <v>0</v>
      </c>
      <c r="E34" s="76">
        <f t="shared" si="6"/>
        <v>0</v>
      </c>
      <c r="F34" s="22">
        <f t="shared" si="11"/>
        <v>0</v>
      </c>
      <c r="G34" s="22">
        <f t="shared" si="12"/>
        <v>0</v>
      </c>
      <c r="H34" s="22">
        <f t="shared" si="13"/>
        <v>0</v>
      </c>
      <c r="I34" s="22">
        <f t="shared" si="14"/>
        <v>0</v>
      </c>
      <c r="J34" s="22">
        <f t="shared" si="15"/>
        <v>0</v>
      </c>
      <c r="K34" s="22">
        <f t="shared" ca="1" si="7"/>
        <v>-1.1963318756629691E-4</v>
      </c>
      <c r="L34" s="22">
        <f t="shared" ca="1" si="16"/>
        <v>1.4312099567272777E-8</v>
      </c>
      <c r="M34" s="22">
        <f t="shared" ca="1" si="8"/>
        <v>1.2361847363263002E-7</v>
      </c>
      <c r="N34" s="22">
        <f t="shared" ca="1" si="9"/>
        <v>2.729484387988421E-8</v>
      </c>
      <c r="O34" s="22">
        <f t="shared" ca="1" si="10"/>
        <v>7.7097223597543337E-5</v>
      </c>
      <c r="P34" s="12">
        <f t="shared" ca="1" si="17"/>
        <v>1.1963318756629691E-4</v>
      </c>
      <c r="Q34" s="12"/>
      <c r="R34" s="12"/>
      <c r="S34" s="12"/>
      <c r="T34" s="12"/>
    </row>
    <row r="35" spans="1:20" x14ac:dyDescent="0.2">
      <c r="A35" s="75"/>
      <c r="B35" s="75"/>
      <c r="C35" s="12"/>
      <c r="D35" s="76">
        <f t="shared" si="5"/>
        <v>0</v>
      </c>
      <c r="E35" s="76">
        <f t="shared" si="6"/>
        <v>0</v>
      </c>
      <c r="F35" s="22">
        <f t="shared" si="11"/>
        <v>0</v>
      </c>
      <c r="G35" s="22">
        <f t="shared" si="12"/>
        <v>0</v>
      </c>
      <c r="H35" s="22">
        <f t="shared" si="13"/>
        <v>0</v>
      </c>
      <c r="I35" s="22">
        <f t="shared" si="14"/>
        <v>0</v>
      </c>
      <c r="J35" s="22">
        <f t="shared" si="15"/>
        <v>0</v>
      </c>
      <c r="K35" s="22">
        <f t="shared" ca="1" si="7"/>
        <v>-1.1963318756629691E-4</v>
      </c>
      <c r="L35" s="22">
        <f t="shared" ca="1" si="16"/>
        <v>1.4312099567272777E-8</v>
      </c>
      <c r="M35" s="22">
        <f t="shared" ca="1" si="8"/>
        <v>1.2361847363263002E-7</v>
      </c>
      <c r="N35" s="22">
        <f t="shared" ca="1" si="9"/>
        <v>2.729484387988421E-8</v>
      </c>
      <c r="O35" s="22">
        <f t="shared" ca="1" si="10"/>
        <v>7.7097223597543337E-5</v>
      </c>
      <c r="P35" s="12">
        <f t="shared" ca="1" si="17"/>
        <v>1.1963318756629691E-4</v>
      </c>
      <c r="Q35" s="12"/>
      <c r="R35" s="12"/>
      <c r="S35" s="12"/>
      <c r="T35" s="12"/>
    </row>
    <row r="36" spans="1:20" x14ac:dyDescent="0.2">
      <c r="A36" s="75"/>
      <c r="B36" s="75"/>
      <c r="C36" s="12"/>
      <c r="D36" s="76">
        <f t="shared" si="5"/>
        <v>0</v>
      </c>
      <c r="E36" s="76">
        <f t="shared" si="6"/>
        <v>0</v>
      </c>
      <c r="F36" s="22">
        <f t="shared" si="11"/>
        <v>0</v>
      </c>
      <c r="G36" s="22">
        <f t="shared" si="12"/>
        <v>0</v>
      </c>
      <c r="H36" s="22">
        <f t="shared" si="13"/>
        <v>0</v>
      </c>
      <c r="I36" s="22">
        <f t="shared" si="14"/>
        <v>0</v>
      </c>
      <c r="J36" s="22">
        <f t="shared" si="15"/>
        <v>0</v>
      </c>
      <c r="K36" s="22">
        <f t="shared" ca="1" si="7"/>
        <v>-1.1963318756629691E-4</v>
      </c>
      <c r="L36" s="22">
        <f t="shared" ca="1" si="16"/>
        <v>1.4312099567272777E-8</v>
      </c>
      <c r="M36" s="22">
        <f t="shared" ca="1" si="8"/>
        <v>1.2361847363263002E-7</v>
      </c>
      <c r="N36" s="22">
        <f t="shared" ca="1" si="9"/>
        <v>2.729484387988421E-8</v>
      </c>
      <c r="O36" s="22">
        <f t="shared" ca="1" si="10"/>
        <v>7.7097223597543337E-5</v>
      </c>
      <c r="P36" s="12">
        <f t="shared" ca="1" si="17"/>
        <v>1.1963318756629691E-4</v>
      </c>
      <c r="Q36" s="12"/>
      <c r="R36" s="12"/>
      <c r="S36" s="12"/>
      <c r="T36" s="12"/>
    </row>
    <row r="37" spans="1:20" x14ac:dyDescent="0.2">
      <c r="A37" s="75"/>
      <c r="B37" s="75"/>
      <c r="C37" s="12"/>
      <c r="D37" s="76">
        <f t="shared" si="5"/>
        <v>0</v>
      </c>
      <c r="E37" s="76">
        <f t="shared" si="6"/>
        <v>0</v>
      </c>
      <c r="F37" s="22">
        <f t="shared" si="11"/>
        <v>0</v>
      </c>
      <c r="G37" s="22">
        <f t="shared" si="12"/>
        <v>0</v>
      </c>
      <c r="H37" s="22">
        <f t="shared" si="13"/>
        <v>0</v>
      </c>
      <c r="I37" s="22">
        <f t="shared" si="14"/>
        <v>0</v>
      </c>
      <c r="J37" s="22">
        <f t="shared" si="15"/>
        <v>0</v>
      </c>
      <c r="K37" s="22">
        <f t="shared" ca="1" si="7"/>
        <v>-1.1963318756629691E-4</v>
      </c>
      <c r="L37" s="22">
        <f t="shared" ca="1" si="16"/>
        <v>1.4312099567272777E-8</v>
      </c>
      <c r="M37" s="22">
        <f t="shared" ca="1" si="8"/>
        <v>1.2361847363263002E-7</v>
      </c>
      <c r="N37" s="22">
        <f t="shared" ca="1" si="9"/>
        <v>2.729484387988421E-8</v>
      </c>
      <c r="O37" s="22">
        <f t="shared" ca="1" si="10"/>
        <v>7.7097223597543337E-5</v>
      </c>
      <c r="P37" s="12">
        <f t="shared" ca="1" si="17"/>
        <v>1.1963318756629691E-4</v>
      </c>
      <c r="Q37" s="12"/>
      <c r="R37" s="12"/>
      <c r="S37" s="12"/>
      <c r="T37" s="12"/>
    </row>
    <row r="38" spans="1:20" x14ac:dyDescent="0.2">
      <c r="A38" s="75"/>
      <c r="B38" s="75"/>
      <c r="C38" s="12"/>
      <c r="D38" s="76">
        <f t="shared" si="5"/>
        <v>0</v>
      </c>
      <c r="E38" s="76">
        <f t="shared" si="6"/>
        <v>0</v>
      </c>
      <c r="F38" s="22">
        <f t="shared" si="11"/>
        <v>0</v>
      </c>
      <c r="G38" s="22">
        <f t="shared" si="12"/>
        <v>0</v>
      </c>
      <c r="H38" s="22">
        <f t="shared" si="13"/>
        <v>0</v>
      </c>
      <c r="I38" s="22">
        <f t="shared" si="14"/>
        <v>0</v>
      </c>
      <c r="J38" s="22">
        <f t="shared" si="15"/>
        <v>0</v>
      </c>
      <c r="K38" s="22">
        <f t="shared" ca="1" si="7"/>
        <v>-1.1963318756629691E-4</v>
      </c>
      <c r="L38" s="22">
        <f t="shared" ca="1" si="16"/>
        <v>1.4312099567272777E-8</v>
      </c>
      <c r="M38" s="22">
        <f t="shared" ca="1" si="8"/>
        <v>1.2361847363263002E-7</v>
      </c>
      <c r="N38" s="22">
        <f t="shared" ca="1" si="9"/>
        <v>2.729484387988421E-8</v>
      </c>
      <c r="O38" s="22">
        <f t="shared" ca="1" si="10"/>
        <v>7.7097223597543337E-5</v>
      </c>
      <c r="P38" s="12">
        <f t="shared" ca="1" si="17"/>
        <v>1.1963318756629691E-4</v>
      </c>
      <c r="Q38" s="12"/>
      <c r="R38" s="12"/>
      <c r="S38" s="12"/>
      <c r="T38" s="12"/>
    </row>
    <row r="39" spans="1:20" x14ac:dyDescent="0.2">
      <c r="A39" s="75"/>
      <c r="B39" s="75"/>
      <c r="C39" s="12"/>
      <c r="D39" s="76">
        <f t="shared" si="5"/>
        <v>0</v>
      </c>
      <c r="E39" s="76">
        <f t="shared" si="6"/>
        <v>0</v>
      </c>
      <c r="F39" s="22">
        <f t="shared" si="11"/>
        <v>0</v>
      </c>
      <c r="G39" s="22">
        <f t="shared" si="12"/>
        <v>0</v>
      </c>
      <c r="H39" s="22">
        <f t="shared" si="13"/>
        <v>0</v>
      </c>
      <c r="I39" s="22">
        <f t="shared" si="14"/>
        <v>0</v>
      </c>
      <c r="J39" s="22">
        <f t="shared" si="15"/>
        <v>0</v>
      </c>
      <c r="K39" s="22">
        <f t="shared" ca="1" si="7"/>
        <v>-1.1963318756629691E-4</v>
      </c>
      <c r="L39" s="22">
        <f t="shared" ca="1" si="16"/>
        <v>1.4312099567272777E-8</v>
      </c>
      <c r="M39" s="22">
        <f t="shared" ca="1" si="8"/>
        <v>1.2361847363263002E-7</v>
      </c>
      <c r="N39" s="22">
        <f t="shared" ca="1" si="9"/>
        <v>2.729484387988421E-8</v>
      </c>
      <c r="O39" s="22">
        <f t="shared" ca="1" si="10"/>
        <v>7.7097223597543337E-5</v>
      </c>
      <c r="P39" s="12">
        <f t="shared" ca="1" si="17"/>
        <v>1.1963318756629691E-4</v>
      </c>
      <c r="Q39" s="12"/>
      <c r="R39" s="12"/>
      <c r="S39" s="12"/>
      <c r="T39" s="12"/>
    </row>
    <row r="40" spans="1:20" x14ac:dyDescent="0.2">
      <c r="A40" s="75"/>
      <c r="B40" s="75"/>
      <c r="C40" s="12"/>
      <c r="D40" s="76">
        <f t="shared" si="5"/>
        <v>0</v>
      </c>
      <c r="E40" s="76">
        <f t="shared" si="6"/>
        <v>0</v>
      </c>
      <c r="F40" s="22">
        <f t="shared" si="11"/>
        <v>0</v>
      </c>
      <c r="G40" s="22">
        <f t="shared" si="12"/>
        <v>0</v>
      </c>
      <c r="H40" s="22">
        <f t="shared" si="13"/>
        <v>0</v>
      </c>
      <c r="I40" s="22">
        <f t="shared" si="14"/>
        <v>0</v>
      </c>
      <c r="J40" s="22">
        <f t="shared" si="15"/>
        <v>0</v>
      </c>
      <c r="K40" s="22">
        <f t="shared" ca="1" si="7"/>
        <v>-1.1963318756629691E-4</v>
      </c>
      <c r="L40" s="22">
        <f t="shared" ca="1" si="16"/>
        <v>1.4312099567272777E-8</v>
      </c>
      <c r="M40" s="22">
        <f t="shared" ca="1" si="8"/>
        <v>1.2361847363263002E-7</v>
      </c>
      <c r="N40" s="22">
        <f t="shared" ca="1" si="9"/>
        <v>2.729484387988421E-8</v>
      </c>
      <c r="O40" s="22">
        <f t="shared" ca="1" si="10"/>
        <v>7.7097223597543337E-5</v>
      </c>
      <c r="P40" s="12">
        <f t="shared" ca="1" si="17"/>
        <v>1.1963318756629691E-4</v>
      </c>
      <c r="Q40" s="12"/>
      <c r="R40" s="12"/>
      <c r="S40" s="12"/>
      <c r="T40" s="12"/>
    </row>
    <row r="41" spans="1:20" x14ac:dyDescent="0.2">
      <c r="A41" s="75"/>
      <c r="B41" s="75"/>
      <c r="C41" s="12"/>
      <c r="D41" s="76">
        <f t="shared" si="5"/>
        <v>0</v>
      </c>
      <c r="E41" s="76">
        <f t="shared" si="6"/>
        <v>0</v>
      </c>
      <c r="F41" s="22">
        <f t="shared" si="11"/>
        <v>0</v>
      </c>
      <c r="G41" s="22">
        <f t="shared" si="12"/>
        <v>0</v>
      </c>
      <c r="H41" s="22">
        <f t="shared" si="13"/>
        <v>0</v>
      </c>
      <c r="I41" s="22">
        <f t="shared" si="14"/>
        <v>0</v>
      </c>
      <c r="J41" s="22">
        <f t="shared" si="15"/>
        <v>0</v>
      </c>
      <c r="K41" s="22">
        <f t="shared" ca="1" si="7"/>
        <v>-1.1963318756629691E-4</v>
      </c>
      <c r="L41" s="22">
        <f t="shared" ca="1" si="16"/>
        <v>1.4312099567272777E-8</v>
      </c>
      <c r="M41" s="22">
        <f t="shared" ca="1" si="8"/>
        <v>1.2361847363263002E-7</v>
      </c>
      <c r="N41" s="22">
        <f t="shared" ca="1" si="9"/>
        <v>2.729484387988421E-8</v>
      </c>
      <c r="O41" s="22">
        <f t="shared" ca="1" si="10"/>
        <v>7.7097223597543337E-5</v>
      </c>
      <c r="P41" s="12">
        <f t="shared" ca="1" si="17"/>
        <v>1.1963318756629691E-4</v>
      </c>
      <c r="Q41" s="12"/>
      <c r="R41" s="12"/>
      <c r="S41" s="12"/>
      <c r="T41" s="12"/>
    </row>
    <row r="42" spans="1:20" x14ac:dyDescent="0.2">
      <c r="A42" s="75"/>
      <c r="B42" s="75"/>
      <c r="C42" s="12"/>
      <c r="D42" s="76">
        <f t="shared" si="5"/>
        <v>0</v>
      </c>
      <c r="E42" s="76">
        <f t="shared" si="6"/>
        <v>0</v>
      </c>
      <c r="F42" s="22">
        <f t="shared" si="11"/>
        <v>0</v>
      </c>
      <c r="G42" s="22">
        <f t="shared" si="12"/>
        <v>0</v>
      </c>
      <c r="H42" s="22">
        <f t="shared" si="13"/>
        <v>0</v>
      </c>
      <c r="I42" s="22">
        <f t="shared" si="14"/>
        <v>0</v>
      </c>
      <c r="J42" s="22">
        <f t="shared" si="15"/>
        <v>0</v>
      </c>
      <c r="K42" s="22">
        <f t="shared" ca="1" si="7"/>
        <v>-1.1963318756629691E-4</v>
      </c>
      <c r="L42" s="22">
        <f t="shared" ca="1" si="16"/>
        <v>1.4312099567272777E-8</v>
      </c>
      <c r="M42" s="22">
        <f t="shared" ca="1" si="8"/>
        <v>1.2361847363263002E-7</v>
      </c>
      <c r="N42" s="22">
        <f t="shared" ca="1" si="9"/>
        <v>2.729484387988421E-8</v>
      </c>
      <c r="O42" s="22">
        <f t="shared" ca="1" si="10"/>
        <v>7.7097223597543337E-5</v>
      </c>
      <c r="P42" s="12">
        <f t="shared" ca="1" si="17"/>
        <v>1.1963318756629691E-4</v>
      </c>
      <c r="Q42" s="12"/>
      <c r="R42" s="12"/>
      <c r="S42" s="12"/>
      <c r="T42" s="12"/>
    </row>
    <row r="43" spans="1:20" x14ac:dyDescent="0.2">
      <c r="A43" s="75"/>
      <c r="B43" s="75"/>
      <c r="C43" s="12"/>
      <c r="D43" s="76">
        <f t="shared" si="5"/>
        <v>0</v>
      </c>
      <c r="E43" s="76">
        <f t="shared" si="6"/>
        <v>0</v>
      </c>
      <c r="F43" s="22">
        <f t="shared" si="11"/>
        <v>0</v>
      </c>
      <c r="G43" s="22">
        <f t="shared" si="12"/>
        <v>0</v>
      </c>
      <c r="H43" s="22">
        <f t="shared" si="13"/>
        <v>0</v>
      </c>
      <c r="I43" s="22">
        <f t="shared" si="14"/>
        <v>0</v>
      </c>
      <c r="J43" s="22">
        <f t="shared" si="15"/>
        <v>0</v>
      </c>
      <c r="K43" s="22">
        <f t="shared" ca="1" si="7"/>
        <v>-1.1963318756629691E-4</v>
      </c>
      <c r="L43" s="22">
        <f t="shared" ca="1" si="16"/>
        <v>1.4312099567272777E-8</v>
      </c>
      <c r="M43" s="22">
        <f t="shared" ca="1" si="8"/>
        <v>1.2361847363263002E-7</v>
      </c>
      <c r="N43" s="22">
        <f t="shared" ca="1" si="9"/>
        <v>2.729484387988421E-8</v>
      </c>
      <c r="O43" s="22">
        <f t="shared" ca="1" si="10"/>
        <v>7.7097223597543337E-5</v>
      </c>
      <c r="P43" s="12">
        <f t="shared" ca="1" si="17"/>
        <v>1.1963318756629691E-4</v>
      </c>
      <c r="Q43" s="12"/>
      <c r="R43" s="12"/>
      <c r="S43" s="12"/>
      <c r="T43" s="12"/>
    </row>
    <row r="44" spans="1:20" x14ac:dyDescent="0.2">
      <c r="A44" s="75"/>
      <c r="B44" s="75"/>
      <c r="C44" s="12"/>
      <c r="D44" s="76">
        <f t="shared" si="5"/>
        <v>0</v>
      </c>
      <c r="E44" s="76">
        <f t="shared" si="6"/>
        <v>0</v>
      </c>
      <c r="F44" s="22">
        <f t="shared" si="11"/>
        <v>0</v>
      </c>
      <c r="G44" s="22">
        <f t="shared" si="12"/>
        <v>0</v>
      </c>
      <c r="H44" s="22">
        <f t="shared" si="13"/>
        <v>0</v>
      </c>
      <c r="I44" s="22">
        <f t="shared" si="14"/>
        <v>0</v>
      </c>
      <c r="J44" s="22">
        <f t="shared" si="15"/>
        <v>0</v>
      </c>
      <c r="K44" s="22">
        <f t="shared" ca="1" si="7"/>
        <v>-1.1963318756629691E-4</v>
      </c>
      <c r="L44" s="22">
        <f t="shared" ca="1" si="16"/>
        <v>1.4312099567272777E-8</v>
      </c>
      <c r="M44" s="22">
        <f t="shared" ca="1" si="8"/>
        <v>1.2361847363263002E-7</v>
      </c>
      <c r="N44" s="22">
        <f t="shared" ca="1" si="9"/>
        <v>2.729484387988421E-8</v>
      </c>
      <c r="O44" s="22">
        <f t="shared" ca="1" si="10"/>
        <v>7.7097223597543337E-5</v>
      </c>
      <c r="P44" s="12">
        <f t="shared" ca="1" si="17"/>
        <v>1.1963318756629691E-4</v>
      </c>
      <c r="Q44" s="12"/>
      <c r="R44" s="12"/>
      <c r="S44" s="12"/>
      <c r="T44" s="12"/>
    </row>
    <row r="45" spans="1:20" x14ac:dyDescent="0.2">
      <c r="A45" s="75"/>
      <c r="B45" s="75"/>
      <c r="C45" s="12"/>
      <c r="D45" s="76">
        <f t="shared" si="5"/>
        <v>0</v>
      </c>
      <c r="E45" s="76">
        <f t="shared" si="6"/>
        <v>0</v>
      </c>
      <c r="F45" s="22">
        <f t="shared" si="11"/>
        <v>0</v>
      </c>
      <c r="G45" s="22">
        <f t="shared" si="12"/>
        <v>0</v>
      </c>
      <c r="H45" s="22">
        <f t="shared" si="13"/>
        <v>0</v>
      </c>
      <c r="I45" s="22">
        <f t="shared" si="14"/>
        <v>0</v>
      </c>
      <c r="J45" s="22">
        <f t="shared" si="15"/>
        <v>0</v>
      </c>
      <c r="K45" s="22">
        <f t="shared" ca="1" si="7"/>
        <v>-1.1963318756629691E-4</v>
      </c>
      <c r="L45" s="22">
        <f t="shared" ca="1" si="16"/>
        <v>1.4312099567272777E-8</v>
      </c>
      <c r="M45" s="22">
        <f t="shared" ca="1" si="8"/>
        <v>1.2361847363263002E-7</v>
      </c>
      <c r="N45" s="22">
        <f t="shared" ca="1" si="9"/>
        <v>2.729484387988421E-8</v>
      </c>
      <c r="O45" s="22">
        <f t="shared" ca="1" si="10"/>
        <v>7.7097223597543337E-5</v>
      </c>
      <c r="P45" s="12">
        <f t="shared" ca="1" si="17"/>
        <v>1.1963318756629691E-4</v>
      </c>
      <c r="Q45" s="12"/>
      <c r="R45" s="12"/>
      <c r="S45" s="12"/>
      <c r="T45" s="12"/>
    </row>
    <row r="46" spans="1:20" x14ac:dyDescent="0.2">
      <c r="A46" s="75"/>
      <c r="B46" s="75"/>
      <c r="C46" s="12"/>
      <c r="D46" s="76">
        <f t="shared" si="5"/>
        <v>0</v>
      </c>
      <c r="E46" s="76">
        <f t="shared" si="6"/>
        <v>0</v>
      </c>
      <c r="F46" s="22">
        <f t="shared" si="11"/>
        <v>0</v>
      </c>
      <c r="G46" s="22">
        <f t="shared" si="12"/>
        <v>0</v>
      </c>
      <c r="H46" s="22">
        <f t="shared" si="13"/>
        <v>0</v>
      </c>
      <c r="I46" s="22">
        <f t="shared" si="14"/>
        <v>0</v>
      </c>
      <c r="J46" s="22">
        <f t="shared" si="15"/>
        <v>0</v>
      </c>
      <c r="K46" s="22">
        <f t="shared" ca="1" si="7"/>
        <v>-1.1963318756629691E-4</v>
      </c>
      <c r="L46" s="22">
        <f t="shared" ca="1" si="16"/>
        <v>1.4312099567272777E-8</v>
      </c>
      <c r="M46" s="22">
        <f t="shared" ca="1" si="8"/>
        <v>1.2361847363263002E-7</v>
      </c>
      <c r="N46" s="22">
        <f t="shared" ca="1" si="9"/>
        <v>2.729484387988421E-8</v>
      </c>
      <c r="O46" s="22">
        <f t="shared" ca="1" si="10"/>
        <v>7.7097223597543337E-5</v>
      </c>
      <c r="P46" s="12">
        <f t="shared" ca="1" si="17"/>
        <v>1.1963318756629691E-4</v>
      </c>
      <c r="Q46" s="12"/>
      <c r="R46" s="12"/>
      <c r="S46" s="12"/>
      <c r="T46" s="12"/>
    </row>
    <row r="47" spans="1:20" x14ac:dyDescent="0.2">
      <c r="A47" s="75"/>
      <c r="B47" s="75"/>
      <c r="C47" s="12"/>
      <c r="D47" s="76">
        <f t="shared" si="5"/>
        <v>0</v>
      </c>
      <c r="E47" s="76">
        <f t="shared" si="6"/>
        <v>0</v>
      </c>
      <c r="F47" s="22">
        <f t="shared" si="11"/>
        <v>0</v>
      </c>
      <c r="G47" s="22">
        <f t="shared" si="12"/>
        <v>0</v>
      </c>
      <c r="H47" s="22">
        <f t="shared" si="13"/>
        <v>0</v>
      </c>
      <c r="I47" s="22">
        <f t="shared" si="14"/>
        <v>0</v>
      </c>
      <c r="J47" s="22">
        <f t="shared" si="15"/>
        <v>0</v>
      </c>
      <c r="K47" s="22">
        <f t="shared" ca="1" si="7"/>
        <v>-1.1963318756629691E-4</v>
      </c>
      <c r="L47" s="22">
        <f t="shared" ca="1" si="16"/>
        <v>1.4312099567272777E-8</v>
      </c>
      <c r="M47" s="22">
        <f t="shared" ca="1" si="8"/>
        <v>1.2361847363263002E-7</v>
      </c>
      <c r="N47" s="22">
        <f t="shared" ca="1" si="9"/>
        <v>2.729484387988421E-8</v>
      </c>
      <c r="O47" s="22">
        <f t="shared" ca="1" si="10"/>
        <v>7.7097223597543337E-5</v>
      </c>
      <c r="P47" s="12">
        <f t="shared" ca="1" si="17"/>
        <v>1.1963318756629691E-4</v>
      </c>
      <c r="Q47" s="12"/>
      <c r="R47" s="12"/>
      <c r="S47" s="12"/>
      <c r="T47" s="12"/>
    </row>
    <row r="48" spans="1:20" x14ac:dyDescent="0.2">
      <c r="A48" s="75"/>
      <c r="B48" s="75"/>
      <c r="C48" s="12"/>
      <c r="D48" s="76">
        <f t="shared" si="5"/>
        <v>0</v>
      </c>
      <c r="E48" s="76">
        <f t="shared" si="6"/>
        <v>0</v>
      </c>
      <c r="F48" s="22">
        <f t="shared" si="11"/>
        <v>0</v>
      </c>
      <c r="G48" s="22">
        <f t="shared" si="12"/>
        <v>0</v>
      </c>
      <c r="H48" s="22">
        <f t="shared" si="13"/>
        <v>0</v>
      </c>
      <c r="I48" s="22">
        <f t="shared" si="14"/>
        <v>0</v>
      </c>
      <c r="J48" s="22">
        <f t="shared" si="15"/>
        <v>0</v>
      </c>
      <c r="K48" s="22">
        <f t="shared" ca="1" si="7"/>
        <v>-1.1963318756629691E-4</v>
      </c>
      <c r="L48" s="22">
        <f t="shared" ca="1" si="16"/>
        <v>1.4312099567272777E-8</v>
      </c>
      <c r="M48" s="22">
        <f t="shared" ca="1" si="8"/>
        <v>1.2361847363263002E-7</v>
      </c>
      <c r="N48" s="22">
        <f t="shared" ca="1" si="9"/>
        <v>2.729484387988421E-8</v>
      </c>
      <c r="O48" s="22">
        <f t="shared" ca="1" si="10"/>
        <v>7.7097223597543337E-5</v>
      </c>
      <c r="P48" s="12">
        <f t="shared" ca="1" si="17"/>
        <v>1.1963318756629691E-4</v>
      </c>
      <c r="Q48" s="12"/>
      <c r="R48" s="12"/>
      <c r="S48" s="12"/>
      <c r="T48" s="12"/>
    </row>
    <row r="49" spans="1:20" x14ac:dyDescent="0.2">
      <c r="A49" s="75"/>
      <c r="B49" s="75"/>
      <c r="C49" s="12"/>
      <c r="D49" s="76">
        <f t="shared" si="5"/>
        <v>0</v>
      </c>
      <c r="E49" s="76">
        <f t="shared" si="6"/>
        <v>0</v>
      </c>
      <c r="F49" s="22">
        <f t="shared" si="11"/>
        <v>0</v>
      </c>
      <c r="G49" s="22">
        <f t="shared" si="12"/>
        <v>0</v>
      </c>
      <c r="H49" s="22">
        <f t="shared" si="13"/>
        <v>0</v>
      </c>
      <c r="I49" s="22">
        <f t="shared" si="14"/>
        <v>0</v>
      </c>
      <c r="J49" s="22">
        <f t="shared" si="15"/>
        <v>0</v>
      </c>
      <c r="K49" s="22">
        <f t="shared" ca="1" si="7"/>
        <v>-1.1963318756629691E-4</v>
      </c>
      <c r="L49" s="22">
        <f t="shared" ca="1" si="16"/>
        <v>1.4312099567272777E-8</v>
      </c>
      <c r="M49" s="22">
        <f t="shared" ca="1" si="8"/>
        <v>1.2361847363263002E-7</v>
      </c>
      <c r="N49" s="22">
        <f t="shared" ca="1" si="9"/>
        <v>2.729484387988421E-8</v>
      </c>
      <c r="O49" s="22">
        <f t="shared" ca="1" si="10"/>
        <v>7.7097223597543337E-5</v>
      </c>
      <c r="P49" s="12">
        <f t="shared" ca="1" si="17"/>
        <v>1.1963318756629691E-4</v>
      </c>
      <c r="Q49" s="12"/>
      <c r="R49" s="12"/>
      <c r="S49" s="12"/>
      <c r="T49" s="12"/>
    </row>
    <row r="50" spans="1:20" x14ac:dyDescent="0.2">
      <c r="A50" s="75"/>
      <c r="B50" s="75"/>
      <c r="C50" s="12"/>
      <c r="D50" s="76">
        <f t="shared" si="5"/>
        <v>0</v>
      </c>
      <c r="E50" s="76">
        <f t="shared" si="6"/>
        <v>0</v>
      </c>
      <c r="F50" s="22">
        <f t="shared" si="11"/>
        <v>0</v>
      </c>
      <c r="G50" s="22">
        <f t="shared" si="12"/>
        <v>0</v>
      </c>
      <c r="H50" s="22">
        <f t="shared" si="13"/>
        <v>0</v>
      </c>
      <c r="I50" s="22">
        <f t="shared" si="14"/>
        <v>0</v>
      </c>
      <c r="J50" s="22">
        <f t="shared" si="15"/>
        <v>0</v>
      </c>
      <c r="K50" s="22">
        <f t="shared" ca="1" si="7"/>
        <v>-1.1963318756629691E-4</v>
      </c>
      <c r="L50" s="22">
        <f t="shared" ca="1" si="16"/>
        <v>1.4312099567272777E-8</v>
      </c>
      <c r="M50" s="22">
        <f t="shared" ca="1" si="8"/>
        <v>1.2361847363263002E-7</v>
      </c>
      <c r="N50" s="22">
        <f t="shared" ca="1" si="9"/>
        <v>2.729484387988421E-8</v>
      </c>
      <c r="O50" s="22">
        <f t="shared" ca="1" si="10"/>
        <v>7.7097223597543337E-5</v>
      </c>
      <c r="P50" s="12">
        <f t="shared" ca="1" si="17"/>
        <v>1.1963318756629691E-4</v>
      </c>
      <c r="Q50" s="12"/>
      <c r="R50" s="12"/>
      <c r="S50" s="12"/>
      <c r="T50" s="12"/>
    </row>
    <row r="51" spans="1:20" x14ac:dyDescent="0.2">
      <c r="A51" s="75"/>
      <c r="B51" s="75"/>
      <c r="C51" s="12"/>
      <c r="D51" s="76">
        <f t="shared" si="5"/>
        <v>0</v>
      </c>
      <c r="E51" s="76">
        <f t="shared" si="6"/>
        <v>0</v>
      </c>
      <c r="F51" s="22">
        <f t="shared" si="11"/>
        <v>0</v>
      </c>
      <c r="G51" s="22">
        <f t="shared" si="12"/>
        <v>0</v>
      </c>
      <c r="H51" s="22">
        <f t="shared" si="13"/>
        <v>0</v>
      </c>
      <c r="I51" s="22">
        <f t="shared" si="14"/>
        <v>0</v>
      </c>
      <c r="J51" s="22">
        <f t="shared" si="15"/>
        <v>0</v>
      </c>
      <c r="K51" s="22">
        <f t="shared" ca="1" si="7"/>
        <v>-1.1963318756629691E-4</v>
      </c>
      <c r="L51" s="22">
        <f t="shared" ca="1" si="16"/>
        <v>1.4312099567272777E-8</v>
      </c>
      <c r="M51" s="22">
        <f t="shared" ca="1" si="8"/>
        <v>1.2361847363263002E-7</v>
      </c>
      <c r="N51" s="22">
        <f t="shared" ca="1" si="9"/>
        <v>2.729484387988421E-8</v>
      </c>
      <c r="O51" s="22">
        <f t="shared" ca="1" si="10"/>
        <v>7.7097223597543337E-5</v>
      </c>
      <c r="P51" s="12">
        <f t="shared" ca="1" si="17"/>
        <v>1.1963318756629691E-4</v>
      </c>
      <c r="Q51" s="12"/>
      <c r="R51" s="12"/>
      <c r="S51" s="12"/>
      <c r="T51" s="12"/>
    </row>
    <row r="52" spans="1:20" x14ac:dyDescent="0.2">
      <c r="A52" s="75"/>
      <c r="B52" s="75"/>
      <c r="C52" s="12"/>
      <c r="D52" s="76">
        <f t="shared" si="5"/>
        <v>0</v>
      </c>
      <c r="E52" s="76">
        <f t="shared" si="6"/>
        <v>0</v>
      </c>
      <c r="F52" s="22">
        <f t="shared" si="11"/>
        <v>0</v>
      </c>
      <c r="G52" s="22">
        <f t="shared" si="12"/>
        <v>0</v>
      </c>
      <c r="H52" s="22">
        <f t="shared" si="13"/>
        <v>0</v>
      </c>
      <c r="I52" s="22">
        <f t="shared" si="14"/>
        <v>0</v>
      </c>
      <c r="J52" s="22">
        <f t="shared" si="15"/>
        <v>0</v>
      </c>
      <c r="K52" s="22">
        <f t="shared" ca="1" si="7"/>
        <v>-1.1963318756629691E-4</v>
      </c>
      <c r="L52" s="22">
        <f t="shared" ca="1" si="16"/>
        <v>1.4312099567272777E-8</v>
      </c>
      <c r="M52" s="22">
        <f t="shared" ca="1" si="8"/>
        <v>1.2361847363263002E-7</v>
      </c>
      <c r="N52" s="22">
        <f t="shared" ca="1" si="9"/>
        <v>2.729484387988421E-8</v>
      </c>
      <c r="O52" s="22">
        <f t="shared" ca="1" si="10"/>
        <v>7.7097223597543337E-5</v>
      </c>
      <c r="P52" s="12">
        <f t="shared" ca="1" si="17"/>
        <v>1.1963318756629691E-4</v>
      </c>
      <c r="Q52" s="12"/>
      <c r="R52" s="12"/>
      <c r="S52" s="12"/>
      <c r="T52" s="12"/>
    </row>
    <row r="53" spans="1:20" x14ac:dyDescent="0.2">
      <c r="A53" s="75"/>
      <c r="B53" s="75"/>
      <c r="C53" s="12"/>
      <c r="D53" s="76">
        <f t="shared" ref="D53:D84" si="18">A53/A$18</f>
        <v>0</v>
      </c>
      <c r="E53" s="76">
        <f t="shared" ref="E53:E84" si="19">B53/B$18</f>
        <v>0</v>
      </c>
      <c r="F53" s="22">
        <f t="shared" si="11"/>
        <v>0</v>
      </c>
      <c r="G53" s="22">
        <f t="shared" si="12"/>
        <v>0</v>
      </c>
      <c r="H53" s="22">
        <f t="shared" si="13"/>
        <v>0</v>
      </c>
      <c r="I53" s="22">
        <f t="shared" si="14"/>
        <v>0</v>
      </c>
      <c r="J53" s="22">
        <f t="shared" si="15"/>
        <v>0</v>
      </c>
      <c r="K53" s="22">
        <f t="shared" ca="1" si="7"/>
        <v>-1.1963318756629691E-4</v>
      </c>
      <c r="L53" s="22">
        <f t="shared" ca="1" si="16"/>
        <v>1.4312099567272777E-8</v>
      </c>
      <c r="M53" s="22">
        <f t="shared" ref="M53:M84" ca="1" si="20">(M$1-M$2*D53+M$3*F53)^2</f>
        <v>1.2361847363263002E-7</v>
      </c>
      <c r="N53" s="22">
        <f t="shared" ref="N53:N84" ca="1" si="21">(-M$2+M$4*D53-M$5*F53)^2</f>
        <v>2.729484387988421E-8</v>
      </c>
      <c r="O53" s="22">
        <f t="shared" ref="O53:O84" ca="1" si="22">+(M$3-D53*M$5+F53*M$6)^2</f>
        <v>7.7097223597543337E-5</v>
      </c>
      <c r="P53" s="12">
        <f t="shared" ca="1" si="17"/>
        <v>1.1963318756629691E-4</v>
      </c>
      <c r="Q53" s="12"/>
      <c r="R53" s="12"/>
      <c r="S53" s="12"/>
      <c r="T53" s="12"/>
    </row>
    <row r="54" spans="1:20" x14ac:dyDescent="0.2">
      <c r="A54" s="75"/>
      <c r="B54" s="75"/>
      <c r="C54" s="12"/>
      <c r="D54" s="76">
        <f t="shared" si="18"/>
        <v>0</v>
      </c>
      <c r="E54" s="76">
        <f t="shared" si="19"/>
        <v>0</v>
      </c>
      <c r="F54" s="22">
        <f t="shared" si="11"/>
        <v>0</v>
      </c>
      <c r="G54" s="22">
        <f t="shared" si="12"/>
        <v>0</v>
      </c>
      <c r="H54" s="22">
        <f t="shared" si="13"/>
        <v>0</v>
      </c>
      <c r="I54" s="22">
        <f t="shared" si="14"/>
        <v>0</v>
      </c>
      <c r="J54" s="22">
        <f t="shared" si="15"/>
        <v>0</v>
      </c>
      <c r="K54" s="22">
        <f t="shared" ca="1" si="7"/>
        <v>-1.1963318756629691E-4</v>
      </c>
      <c r="L54" s="22">
        <f t="shared" ca="1" si="16"/>
        <v>1.4312099567272777E-8</v>
      </c>
      <c r="M54" s="22">
        <f t="shared" ca="1" si="20"/>
        <v>1.2361847363263002E-7</v>
      </c>
      <c r="N54" s="22">
        <f t="shared" ca="1" si="21"/>
        <v>2.729484387988421E-8</v>
      </c>
      <c r="O54" s="22">
        <f t="shared" ca="1" si="22"/>
        <v>7.7097223597543337E-5</v>
      </c>
      <c r="P54" s="12">
        <f t="shared" ca="1" si="17"/>
        <v>1.1963318756629691E-4</v>
      </c>
      <c r="Q54" s="12"/>
      <c r="R54" s="12"/>
      <c r="S54" s="12"/>
      <c r="T54" s="12"/>
    </row>
    <row r="55" spans="1:20" x14ac:dyDescent="0.2">
      <c r="A55" s="75"/>
      <c r="B55" s="75"/>
      <c r="C55" s="12"/>
      <c r="D55" s="76">
        <f t="shared" si="18"/>
        <v>0</v>
      </c>
      <c r="E55" s="76">
        <f t="shared" si="19"/>
        <v>0</v>
      </c>
      <c r="F55" s="22">
        <f t="shared" si="11"/>
        <v>0</v>
      </c>
      <c r="G55" s="22">
        <f t="shared" si="12"/>
        <v>0</v>
      </c>
      <c r="H55" s="22">
        <f t="shared" si="13"/>
        <v>0</v>
      </c>
      <c r="I55" s="22">
        <f t="shared" si="14"/>
        <v>0</v>
      </c>
      <c r="J55" s="22">
        <f t="shared" si="15"/>
        <v>0</v>
      </c>
      <c r="K55" s="22">
        <f t="shared" ca="1" si="7"/>
        <v>-1.1963318756629691E-4</v>
      </c>
      <c r="L55" s="22">
        <f t="shared" ca="1" si="16"/>
        <v>1.4312099567272777E-8</v>
      </c>
      <c r="M55" s="22">
        <f t="shared" ca="1" si="20"/>
        <v>1.2361847363263002E-7</v>
      </c>
      <c r="N55" s="22">
        <f t="shared" ca="1" si="21"/>
        <v>2.729484387988421E-8</v>
      </c>
      <c r="O55" s="22">
        <f t="shared" ca="1" si="22"/>
        <v>7.7097223597543337E-5</v>
      </c>
      <c r="P55" s="12">
        <f t="shared" ca="1" si="17"/>
        <v>1.1963318756629691E-4</v>
      </c>
      <c r="Q55" s="12"/>
      <c r="R55" s="12"/>
      <c r="S55" s="12"/>
      <c r="T55" s="12"/>
    </row>
    <row r="56" spans="1:20" x14ac:dyDescent="0.2">
      <c r="A56" s="75"/>
      <c r="B56" s="75"/>
      <c r="C56" s="12"/>
      <c r="D56" s="76">
        <f t="shared" si="18"/>
        <v>0</v>
      </c>
      <c r="E56" s="76">
        <f t="shared" si="19"/>
        <v>0</v>
      </c>
      <c r="F56" s="22">
        <f t="shared" si="11"/>
        <v>0</v>
      </c>
      <c r="G56" s="22">
        <f t="shared" si="12"/>
        <v>0</v>
      </c>
      <c r="H56" s="22">
        <f t="shared" si="13"/>
        <v>0</v>
      </c>
      <c r="I56" s="22">
        <f t="shared" si="14"/>
        <v>0</v>
      </c>
      <c r="J56" s="22">
        <f t="shared" si="15"/>
        <v>0</v>
      </c>
      <c r="K56" s="22">
        <f t="shared" ca="1" si="7"/>
        <v>-1.1963318756629691E-4</v>
      </c>
      <c r="L56" s="22">
        <f t="shared" ca="1" si="16"/>
        <v>1.4312099567272777E-8</v>
      </c>
      <c r="M56" s="22">
        <f t="shared" ca="1" si="20"/>
        <v>1.2361847363263002E-7</v>
      </c>
      <c r="N56" s="22">
        <f t="shared" ca="1" si="21"/>
        <v>2.729484387988421E-8</v>
      </c>
      <c r="O56" s="22">
        <f t="shared" ca="1" si="22"/>
        <v>7.7097223597543337E-5</v>
      </c>
      <c r="P56" s="12">
        <f t="shared" ca="1" si="17"/>
        <v>1.1963318756629691E-4</v>
      </c>
      <c r="Q56" s="12"/>
      <c r="R56" s="12"/>
      <c r="S56" s="12"/>
      <c r="T56" s="12"/>
    </row>
    <row r="57" spans="1:20" x14ac:dyDescent="0.2">
      <c r="A57" s="75"/>
      <c r="B57" s="75"/>
      <c r="C57" s="12"/>
      <c r="D57" s="76">
        <f t="shared" si="18"/>
        <v>0</v>
      </c>
      <c r="E57" s="76">
        <f t="shared" si="19"/>
        <v>0</v>
      </c>
      <c r="F57" s="22">
        <f t="shared" si="11"/>
        <v>0</v>
      </c>
      <c r="G57" s="22">
        <f t="shared" si="12"/>
        <v>0</v>
      </c>
      <c r="H57" s="22">
        <f t="shared" si="13"/>
        <v>0</v>
      </c>
      <c r="I57" s="22">
        <f t="shared" si="14"/>
        <v>0</v>
      </c>
      <c r="J57" s="22">
        <f t="shared" si="15"/>
        <v>0</v>
      </c>
      <c r="K57" s="22">
        <f t="shared" ca="1" si="7"/>
        <v>-1.1963318756629691E-4</v>
      </c>
      <c r="L57" s="22">
        <f t="shared" ca="1" si="16"/>
        <v>1.4312099567272777E-8</v>
      </c>
      <c r="M57" s="22">
        <f t="shared" ca="1" si="20"/>
        <v>1.2361847363263002E-7</v>
      </c>
      <c r="N57" s="22">
        <f t="shared" ca="1" si="21"/>
        <v>2.729484387988421E-8</v>
      </c>
      <c r="O57" s="22">
        <f t="shared" ca="1" si="22"/>
        <v>7.7097223597543337E-5</v>
      </c>
      <c r="P57" s="12">
        <f t="shared" ca="1" si="17"/>
        <v>1.1963318756629691E-4</v>
      </c>
      <c r="Q57" s="12"/>
      <c r="R57" s="12"/>
      <c r="S57" s="12"/>
      <c r="T57" s="12"/>
    </row>
    <row r="58" spans="1:20" x14ac:dyDescent="0.2">
      <c r="A58" s="75"/>
      <c r="B58" s="75"/>
      <c r="C58" s="12"/>
      <c r="D58" s="76">
        <f t="shared" si="18"/>
        <v>0</v>
      </c>
      <c r="E58" s="76">
        <f t="shared" si="19"/>
        <v>0</v>
      </c>
      <c r="F58" s="22">
        <f t="shared" si="11"/>
        <v>0</v>
      </c>
      <c r="G58" s="22">
        <f t="shared" si="12"/>
        <v>0</v>
      </c>
      <c r="H58" s="22">
        <f t="shared" si="13"/>
        <v>0</v>
      </c>
      <c r="I58" s="22">
        <f t="shared" si="14"/>
        <v>0</v>
      </c>
      <c r="J58" s="22">
        <f t="shared" si="15"/>
        <v>0</v>
      </c>
      <c r="K58" s="22">
        <f t="shared" ca="1" si="7"/>
        <v>-1.1963318756629691E-4</v>
      </c>
      <c r="L58" s="22">
        <f t="shared" ca="1" si="16"/>
        <v>1.4312099567272777E-8</v>
      </c>
      <c r="M58" s="22">
        <f t="shared" ca="1" si="20"/>
        <v>1.2361847363263002E-7</v>
      </c>
      <c r="N58" s="22">
        <f t="shared" ca="1" si="21"/>
        <v>2.729484387988421E-8</v>
      </c>
      <c r="O58" s="22">
        <f t="shared" ca="1" si="22"/>
        <v>7.7097223597543337E-5</v>
      </c>
      <c r="P58" s="12">
        <f t="shared" ca="1" si="17"/>
        <v>1.1963318756629691E-4</v>
      </c>
      <c r="Q58" s="12"/>
      <c r="R58" s="12"/>
      <c r="S58" s="12"/>
      <c r="T58" s="12"/>
    </row>
    <row r="59" spans="1:20" x14ac:dyDescent="0.2">
      <c r="A59" s="75"/>
      <c r="B59" s="75"/>
      <c r="C59" s="12"/>
      <c r="D59" s="76">
        <f t="shared" si="18"/>
        <v>0</v>
      </c>
      <c r="E59" s="76">
        <f t="shared" si="19"/>
        <v>0</v>
      </c>
      <c r="F59" s="22">
        <f t="shared" si="11"/>
        <v>0</v>
      </c>
      <c r="G59" s="22">
        <f t="shared" si="12"/>
        <v>0</v>
      </c>
      <c r="H59" s="22">
        <f t="shared" si="13"/>
        <v>0</v>
      </c>
      <c r="I59" s="22">
        <f t="shared" si="14"/>
        <v>0</v>
      </c>
      <c r="J59" s="22">
        <f t="shared" si="15"/>
        <v>0</v>
      </c>
      <c r="K59" s="22">
        <f t="shared" ca="1" si="7"/>
        <v>-1.1963318756629691E-4</v>
      </c>
      <c r="L59" s="22">
        <f t="shared" ca="1" si="16"/>
        <v>1.4312099567272777E-8</v>
      </c>
      <c r="M59" s="22">
        <f t="shared" ca="1" si="20"/>
        <v>1.2361847363263002E-7</v>
      </c>
      <c r="N59" s="22">
        <f t="shared" ca="1" si="21"/>
        <v>2.729484387988421E-8</v>
      </c>
      <c r="O59" s="22">
        <f t="shared" ca="1" si="22"/>
        <v>7.7097223597543337E-5</v>
      </c>
      <c r="P59" s="12">
        <f t="shared" ca="1" si="17"/>
        <v>1.1963318756629691E-4</v>
      </c>
      <c r="Q59" s="12"/>
      <c r="R59" s="12"/>
      <c r="S59" s="12"/>
      <c r="T59" s="12"/>
    </row>
    <row r="60" spans="1:20" x14ac:dyDescent="0.2">
      <c r="A60" s="75"/>
      <c r="B60" s="75"/>
      <c r="C60" s="12"/>
      <c r="D60" s="76">
        <f t="shared" si="18"/>
        <v>0</v>
      </c>
      <c r="E60" s="76">
        <f t="shared" si="19"/>
        <v>0</v>
      </c>
      <c r="F60" s="22">
        <f t="shared" si="11"/>
        <v>0</v>
      </c>
      <c r="G60" s="22">
        <f t="shared" si="12"/>
        <v>0</v>
      </c>
      <c r="H60" s="22">
        <f t="shared" si="13"/>
        <v>0</v>
      </c>
      <c r="I60" s="22">
        <f t="shared" si="14"/>
        <v>0</v>
      </c>
      <c r="J60" s="22">
        <f t="shared" si="15"/>
        <v>0</v>
      </c>
      <c r="K60" s="22">
        <f t="shared" ca="1" si="7"/>
        <v>-1.1963318756629691E-4</v>
      </c>
      <c r="L60" s="22">
        <f t="shared" ca="1" si="16"/>
        <v>1.4312099567272777E-8</v>
      </c>
      <c r="M60" s="22">
        <f t="shared" ca="1" si="20"/>
        <v>1.2361847363263002E-7</v>
      </c>
      <c r="N60" s="22">
        <f t="shared" ca="1" si="21"/>
        <v>2.729484387988421E-8</v>
      </c>
      <c r="O60" s="22">
        <f t="shared" ca="1" si="22"/>
        <v>7.7097223597543337E-5</v>
      </c>
      <c r="P60" s="12">
        <f t="shared" ca="1" si="17"/>
        <v>1.1963318756629691E-4</v>
      </c>
      <c r="Q60" s="12"/>
      <c r="R60" s="12"/>
      <c r="S60" s="12"/>
      <c r="T60" s="12"/>
    </row>
    <row r="61" spans="1:20" x14ac:dyDescent="0.2">
      <c r="A61" s="75"/>
      <c r="B61" s="75"/>
      <c r="C61" s="12"/>
      <c r="D61" s="76">
        <f t="shared" si="18"/>
        <v>0</v>
      </c>
      <c r="E61" s="76">
        <f t="shared" si="19"/>
        <v>0</v>
      </c>
      <c r="F61" s="22">
        <f t="shared" si="11"/>
        <v>0</v>
      </c>
      <c r="G61" s="22">
        <f t="shared" si="12"/>
        <v>0</v>
      </c>
      <c r="H61" s="22">
        <f t="shared" si="13"/>
        <v>0</v>
      </c>
      <c r="I61" s="22">
        <f t="shared" si="14"/>
        <v>0</v>
      </c>
      <c r="J61" s="22">
        <f t="shared" si="15"/>
        <v>0</v>
      </c>
      <c r="K61" s="22">
        <f t="shared" ca="1" si="7"/>
        <v>-1.1963318756629691E-4</v>
      </c>
      <c r="L61" s="22">
        <f t="shared" ca="1" si="16"/>
        <v>1.4312099567272777E-8</v>
      </c>
      <c r="M61" s="22">
        <f t="shared" ca="1" si="20"/>
        <v>1.2361847363263002E-7</v>
      </c>
      <c r="N61" s="22">
        <f t="shared" ca="1" si="21"/>
        <v>2.729484387988421E-8</v>
      </c>
      <c r="O61" s="22">
        <f t="shared" ca="1" si="22"/>
        <v>7.7097223597543337E-5</v>
      </c>
      <c r="P61" s="12">
        <f t="shared" ca="1" si="17"/>
        <v>1.1963318756629691E-4</v>
      </c>
      <c r="Q61" s="12"/>
      <c r="R61" s="12"/>
      <c r="S61" s="12"/>
      <c r="T61" s="12"/>
    </row>
    <row r="62" spans="1:20" x14ac:dyDescent="0.2">
      <c r="A62" s="75"/>
      <c r="B62" s="75"/>
      <c r="C62" s="12"/>
      <c r="D62" s="76">
        <f t="shared" si="18"/>
        <v>0</v>
      </c>
      <c r="E62" s="76">
        <f t="shared" si="19"/>
        <v>0</v>
      </c>
      <c r="F62" s="22">
        <f t="shared" si="11"/>
        <v>0</v>
      </c>
      <c r="G62" s="22">
        <f t="shared" si="12"/>
        <v>0</v>
      </c>
      <c r="H62" s="22">
        <f t="shared" si="13"/>
        <v>0</v>
      </c>
      <c r="I62" s="22">
        <f t="shared" si="14"/>
        <v>0</v>
      </c>
      <c r="J62" s="22">
        <f t="shared" si="15"/>
        <v>0</v>
      </c>
      <c r="K62" s="22">
        <f t="shared" ca="1" si="7"/>
        <v>-1.1963318756629691E-4</v>
      </c>
      <c r="L62" s="22">
        <f t="shared" ca="1" si="16"/>
        <v>1.4312099567272777E-8</v>
      </c>
      <c r="M62" s="22">
        <f t="shared" ca="1" si="20"/>
        <v>1.2361847363263002E-7</v>
      </c>
      <c r="N62" s="22">
        <f t="shared" ca="1" si="21"/>
        <v>2.729484387988421E-8</v>
      </c>
      <c r="O62" s="22">
        <f t="shared" ca="1" si="22"/>
        <v>7.7097223597543337E-5</v>
      </c>
      <c r="P62" s="12">
        <f t="shared" ca="1" si="17"/>
        <v>1.1963318756629691E-4</v>
      </c>
      <c r="Q62" s="12"/>
      <c r="R62" s="12"/>
      <c r="S62" s="12"/>
      <c r="T62" s="12"/>
    </row>
    <row r="63" spans="1:20" x14ac:dyDescent="0.2">
      <c r="A63" s="75"/>
      <c r="B63" s="75"/>
      <c r="C63" s="12"/>
      <c r="D63" s="76">
        <f t="shared" si="18"/>
        <v>0</v>
      </c>
      <c r="E63" s="76">
        <f t="shared" si="19"/>
        <v>0</v>
      </c>
      <c r="F63" s="22">
        <f t="shared" si="11"/>
        <v>0</v>
      </c>
      <c r="G63" s="22">
        <f t="shared" si="12"/>
        <v>0</v>
      </c>
      <c r="H63" s="22">
        <f t="shared" si="13"/>
        <v>0</v>
      </c>
      <c r="I63" s="22">
        <f t="shared" si="14"/>
        <v>0</v>
      </c>
      <c r="J63" s="22">
        <f t="shared" si="15"/>
        <v>0</v>
      </c>
      <c r="K63" s="22">
        <f t="shared" ca="1" si="7"/>
        <v>-1.1963318756629691E-4</v>
      </c>
      <c r="L63" s="22">
        <f t="shared" ca="1" si="16"/>
        <v>1.4312099567272777E-8</v>
      </c>
      <c r="M63" s="22">
        <f t="shared" ca="1" si="20"/>
        <v>1.2361847363263002E-7</v>
      </c>
      <c r="N63" s="22">
        <f t="shared" ca="1" si="21"/>
        <v>2.729484387988421E-8</v>
      </c>
      <c r="O63" s="22">
        <f t="shared" ca="1" si="22"/>
        <v>7.7097223597543337E-5</v>
      </c>
      <c r="P63" s="12">
        <f t="shared" ca="1" si="17"/>
        <v>1.1963318756629691E-4</v>
      </c>
      <c r="Q63" s="12"/>
      <c r="R63" s="12"/>
      <c r="S63" s="12"/>
      <c r="T63" s="12"/>
    </row>
    <row r="64" spans="1:20" x14ac:dyDescent="0.2">
      <c r="A64" s="75"/>
      <c r="B64" s="75"/>
      <c r="C64" s="12"/>
      <c r="D64" s="76">
        <f t="shared" si="18"/>
        <v>0</v>
      </c>
      <c r="E64" s="76">
        <f t="shared" si="19"/>
        <v>0</v>
      </c>
      <c r="F64" s="22">
        <f t="shared" si="11"/>
        <v>0</v>
      </c>
      <c r="G64" s="22">
        <f t="shared" si="12"/>
        <v>0</v>
      </c>
      <c r="H64" s="22">
        <f t="shared" si="13"/>
        <v>0</v>
      </c>
      <c r="I64" s="22">
        <f t="shared" si="14"/>
        <v>0</v>
      </c>
      <c r="J64" s="22">
        <f t="shared" si="15"/>
        <v>0</v>
      </c>
      <c r="K64" s="22">
        <f t="shared" ca="1" si="7"/>
        <v>-1.1963318756629691E-4</v>
      </c>
      <c r="L64" s="22">
        <f t="shared" ca="1" si="16"/>
        <v>1.4312099567272777E-8</v>
      </c>
      <c r="M64" s="22">
        <f t="shared" ca="1" si="20"/>
        <v>1.2361847363263002E-7</v>
      </c>
      <c r="N64" s="22">
        <f t="shared" ca="1" si="21"/>
        <v>2.729484387988421E-8</v>
      </c>
      <c r="O64" s="22">
        <f t="shared" ca="1" si="22"/>
        <v>7.7097223597543337E-5</v>
      </c>
      <c r="P64" s="12">
        <f t="shared" ca="1" si="17"/>
        <v>1.1963318756629691E-4</v>
      </c>
      <c r="Q64" s="12"/>
      <c r="R64" s="12"/>
      <c r="S64" s="12"/>
      <c r="T64" s="12"/>
    </row>
    <row r="65" spans="1:20" x14ac:dyDescent="0.2">
      <c r="A65" s="75"/>
      <c r="B65" s="75"/>
      <c r="C65" s="12"/>
      <c r="D65" s="76">
        <f t="shared" si="18"/>
        <v>0</v>
      </c>
      <c r="E65" s="76">
        <f t="shared" si="19"/>
        <v>0</v>
      </c>
      <c r="F65" s="22">
        <f t="shared" si="11"/>
        <v>0</v>
      </c>
      <c r="G65" s="22">
        <f t="shared" si="12"/>
        <v>0</v>
      </c>
      <c r="H65" s="22">
        <f t="shared" si="13"/>
        <v>0</v>
      </c>
      <c r="I65" s="22">
        <f t="shared" si="14"/>
        <v>0</v>
      </c>
      <c r="J65" s="22">
        <f t="shared" si="15"/>
        <v>0</v>
      </c>
      <c r="K65" s="22">
        <f t="shared" ca="1" si="7"/>
        <v>-1.1963318756629691E-4</v>
      </c>
      <c r="L65" s="22">
        <f t="shared" ca="1" si="16"/>
        <v>1.4312099567272777E-8</v>
      </c>
      <c r="M65" s="22">
        <f t="shared" ca="1" si="20"/>
        <v>1.2361847363263002E-7</v>
      </c>
      <c r="N65" s="22">
        <f t="shared" ca="1" si="21"/>
        <v>2.729484387988421E-8</v>
      </c>
      <c r="O65" s="22">
        <f t="shared" ca="1" si="22"/>
        <v>7.7097223597543337E-5</v>
      </c>
      <c r="P65" s="12">
        <f t="shared" ca="1" si="17"/>
        <v>1.1963318756629691E-4</v>
      </c>
      <c r="Q65" s="12"/>
      <c r="R65" s="12"/>
      <c r="S65" s="12"/>
      <c r="T65" s="12"/>
    </row>
    <row r="66" spans="1:20" x14ac:dyDescent="0.2">
      <c r="A66" s="75"/>
      <c r="B66" s="75"/>
      <c r="C66" s="12"/>
      <c r="D66" s="76">
        <f t="shared" si="18"/>
        <v>0</v>
      </c>
      <c r="E66" s="76">
        <f t="shared" si="19"/>
        <v>0</v>
      </c>
      <c r="F66" s="22">
        <f t="shared" si="11"/>
        <v>0</v>
      </c>
      <c r="G66" s="22">
        <f t="shared" si="12"/>
        <v>0</v>
      </c>
      <c r="H66" s="22">
        <f t="shared" si="13"/>
        <v>0</v>
      </c>
      <c r="I66" s="22">
        <f t="shared" si="14"/>
        <v>0</v>
      </c>
      <c r="J66" s="22">
        <f t="shared" si="15"/>
        <v>0</v>
      </c>
      <c r="K66" s="22">
        <f t="shared" ca="1" si="7"/>
        <v>-1.1963318756629691E-4</v>
      </c>
      <c r="L66" s="22">
        <f t="shared" ca="1" si="16"/>
        <v>1.4312099567272777E-8</v>
      </c>
      <c r="M66" s="22">
        <f t="shared" ca="1" si="20"/>
        <v>1.2361847363263002E-7</v>
      </c>
      <c r="N66" s="22">
        <f t="shared" ca="1" si="21"/>
        <v>2.729484387988421E-8</v>
      </c>
      <c r="O66" s="22">
        <f t="shared" ca="1" si="22"/>
        <v>7.7097223597543337E-5</v>
      </c>
      <c r="P66" s="12">
        <f t="shared" ca="1" si="17"/>
        <v>1.1963318756629691E-4</v>
      </c>
      <c r="Q66" s="12"/>
      <c r="R66" s="12"/>
      <c r="S66" s="12"/>
      <c r="T66" s="12"/>
    </row>
    <row r="67" spans="1:20" x14ac:dyDescent="0.2">
      <c r="A67" s="75"/>
      <c r="B67" s="75"/>
      <c r="C67" s="12"/>
      <c r="D67" s="76">
        <f t="shared" si="18"/>
        <v>0</v>
      </c>
      <c r="E67" s="76">
        <f t="shared" si="19"/>
        <v>0</v>
      </c>
      <c r="F67" s="22">
        <f t="shared" si="11"/>
        <v>0</v>
      </c>
      <c r="G67" s="22">
        <f t="shared" si="12"/>
        <v>0</v>
      </c>
      <c r="H67" s="22">
        <f t="shared" si="13"/>
        <v>0</v>
      </c>
      <c r="I67" s="22">
        <f t="shared" si="14"/>
        <v>0</v>
      </c>
      <c r="J67" s="22">
        <f t="shared" si="15"/>
        <v>0</v>
      </c>
      <c r="K67" s="22">
        <f t="shared" ca="1" si="7"/>
        <v>-1.1963318756629691E-4</v>
      </c>
      <c r="L67" s="22">
        <f t="shared" ca="1" si="16"/>
        <v>1.4312099567272777E-8</v>
      </c>
      <c r="M67" s="22">
        <f t="shared" ca="1" si="20"/>
        <v>1.2361847363263002E-7</v>
      </c>
      <c r="N67" s="22">
        <f t="shared" ca="1" si="21"/>
        <v>2.729484387988421E-8</v>
      </c>
      <c r="O67" s="22">
        <f t="shared" ca="1" si="22"/>
        <v>7.7097223597543337E-5</v>
      </c>
      <c r="P67" s="12">
        <f t="shared" ca="1" si="17"/>
        <v>1.1963318756629691E-4</v>
      </c>
      <c r="Q67" s="12"/>
      <c r="R67" s="12"/>
      <c r="S67" s="12"/>
      <c r="T67" s="12"/>
    </row>
    <row r="68" spans="1:20" x14ac:dyDescent="0.2">
      <c r="A68" s="75"/>
      <c r="B68" s="75"/>
      <c r="C68" s="12"/>
      <c r="D68" s="76">
        <f t="shared" si="18"/>
        <v>0</v>
      </c>
      <c r="E68" s="76">
        <f t="shared" si="19"/>
        <v>0</v>
      </c>
      <c r="F68" s="22">
        <f t="shared" si="11"/>
        <v>0</v>
      </c>
      <c r="G68" s="22">
        <f t="shared" si="12"/>
        <v>0</v>
      </c>
      <c r="H68" s="22">
        <f t="shared" si="13"/>
        <v>0</v>
      </c>
      <c r="I68" s="22">
        <f t="shared" si="14"/>
        <v>0</v>
      </c>
      <c r="J68" s="22">
        <f t="shared" si="15"/>
        <v>0</v>
      </c>
      <c r="K68" s="22">
        <f t="shared" ca="1" si="7"/>
        <v>-1.1963318756629691E-4</v>
      </c>
      <c r="L68" s="22">
        <f t="shared" ca="1" si="16"/>
        <v>1.4312099567272777E-8</v>
      </c>
      <c r="M68" s="22">
        <f t="shared" ca="1" si="20"/>
        <v>1.2361847363263002E-7</v>
      </c>
      <c r="N68" s="22">
        <f t="shared" ca="1" si="21"/>
        <v>2.729484387988421E-8</v>
      </c>
      <c r="O68" s="22">
        <f t="shared" ca="1" si="22"/>
        <v>7.7097223597543337E-5</v>
      </c>
      <c r="P68" s="12">
        <f t="shared" ca="1" si="17"/>
        <v>1.1963318756629691E-4</v>
      </c>
      <c r="Q68" s="12"/>
      <c r="R68" s="12"/>
      <c r="S68" s="12"/>
      <c r="T68" s="12"/>
    </row>
    <row r="69" spans="1:20" x14ac:dyDescent="0.2">
      <c r="A69" s="75"/>
      <c r="B69" s="75"/>
      <c r="C69" s="12"/>
      <c r="D69" s="76">
        <f t="shared" si="18"/>
        <v>0</v>
      </c>
      <c r="E69" s="76">
        <f t="shared" si="19"/>
        <v>0</v>
      </c>
      <c r="F69" s="22">
        <f t="shared" si="11"/>
        <v>0</v>
      </c>
      <c r="G69" s="22">
        <f t="shared" si="12"/>
        <v>0</v>
      </c>
      <c r="H69" s="22">
        <f t="shared" si="13"/>
        <v>0</v>
      </c>
      <c r="I69" s="22">
        <f t="shared" si="14"/>
        <v>0</v>
      </c>
      <c r="J69" s="22">
        <f t="shared" si="15"/>
        <v>0</v>
      </c>
      <c r="K69" s="22">
        <f t="shared" ca="1" si="7"/>
        <v>-1.1963318756629691E-4</v>
      </c>
      <c r="L69" s="22">
        <f t="shared" ca="1" si="16"/>
        <v>1.4312099567272777E-8</v>
      </c>
      <c r="M69" s="22">
        <f t="shared" ca="1" si="20"/>
        <v>1.2361847363263002E-7</v>
      </c>
      <c r="N69" s="22">
        <f t="shared" ca="1" si="21"/>
        <v>2.729484387988421E-8</v>
      </c>
      <c r="O69" s="22">
        <f t="shared" ca="1" si="22"/>
        <v>7.7097223597543337E-5</v>
      </c>
      <c r="P69" s="12">
        <f t="shared" ca="1" si="17"/>
        <v>1.1963318756629691E-4</v>
      </c>
      <c r="Q69" s="12"/>
      <c r="R69" s="12"/>
      <c r="S69" s="12"/>
      <c r="T69" s="12"/>
    </row>
    <row r="70" spans="1:20" x14ac:dyDescent="0.2">
      <c r="A70" s="75"/>
      <c r="B70" s="75"/>
      <c r="C70" s="12"/>
      <c r="D70" s="76">
        <f t="shared" si="18"/>
        <v>0</v>
      </c>
      <c r="E70" s="76">
        <f t="shared" si="19"/>
        <v>0</v>
      </c>
      <c r="F70" s="22">
        <f t="shared" si="11"/>
        <v>0</v>
      </c>
      <c r="G70" s="22">
        <f t="shared" si="12"/>
        <v>0</v>
      </c>
      <c r="H70" s="22">
        <f t="shared" si="13"/>
        <v>0</v>
      </c>
      <c r="I70" s="22">
        <f t="shared" si="14"/>
        <v>0</v>
      </c>
      <c r="J70" s="22">
        <f t="shared" si="15"/>
        <v>0</v>
      </c>
      <c r="K70" s="22">
        <f t="shared" ca="1" si="7"/>
        <v>-1.1963318756629691E-4</v>
      </c>
      <c r="L70" s="22">
        <f t="shared" ca="1" si="16"/>
        <v>1.4312099567272777E-8</v>
      </c>
      <c r="M70" s="22">
        <f t="shared" ca="1" si="20"/>
        <v>1.2361847363263002E-7</v>
      </c>
      <c r="N70" s="22">
        <f t="shared" ca="1" si="21"/>
        <v>2.729484387988421E-8</v>
      </c>
      <c r="O70" s="22">
        <f t="shared" ca="1" si="22"/>
        <v>7.7097223597543337E-5</v>
      </c>
      <c r="P70" s="12">
        <f t="shared" ca="1" si="17"/>
        <v>1.1963318756629691E-4</v>
      </c>
      <c r="Q70" s="12"/>
      <c r="R70" s="12"/>
      <c r="S70" s="12"/>
      <c r="T70" s="12"/>
    </row>
    <row r="71" spans="1:20" x14ac:dyDescent="0.2">
      <c r="A71" s="75"/>
      <c r="B71" s="75"/>
      <c r="C71" s="12"/>
      <c r="D71" s="76">
        <f t="shared" si="18"/>
        <v>0</v>
      </c>
      <c r="E71" s="76">
        <f t="shared" si="19"/>
        <v>0</v>
      </c>
      <c r="F71" s="22">
        <f t="shared" si="11"/>
        <v>0</v>
      </c>
      <c r="G71" s="22">
        <f t="shared" si="12"/>
        <v>0</v>
      </c>
      <c r="H71" s="22">
        <f t="shared" si="13"/>
        <v>0</v>
      </c>
      <c r="I71" s="22">
        <f t="shared" si="14"/>
        <v>0</v>
      </c>
      <c r="J71" s="22">
        <f t="shared" si="15"/>
        <v>0</v>
      </c>
      <c r="K71" s="22">
        <f t="shared" ca="1" si="7"/>
        <v>-1.1963318756629691E-4</v>
      </c>
      <c r="L71" s="22">
        <f t="shared" ca="1" si="16"/>
        <v>1.4312099567272777E-8</v>
      </c>
      <c r="M71" s="22">
        <f t="shared" ca="1" si="20"/>
        <v>1.2361847363263002E-7</v>
      </c>
      <c r="N71" s="22">
        <f t="shared" ca="1" si="21"/>
        <v>2.729484387988421E-8</v>
      </c>
      <c r="O71" s="22">
        <f t="shared" ca="1" si="22"/>
        <v>7.7097223597543337E-5</v>
      </c>
      <c r="P71" s="12">
        <f t="shared" ca="1" si="17"/>
        <v>1.1963318756629691E-4</v>
      </c>
      <c r="Q71" s="12"/>
      <c r="R71" s="12"/>
      <c r="S71" s="12"/>
      <c r="T71" s="12"/>
    </row>
    <row r="72" spans="1:20" x14ac:dyDescent="0.2">
      <c r="A72" s="75"/>
      <c r="B72" s="75"/>
      <c r="C72" s="12"/>
      <c r="D72" s="76">
        <f t="shared" si="18"/>
        <v>0</v>
      </c>
      <c r="E72" s="76">
        <f t="shared" si="19"/>
        <v>0</v>
      </c>
      <c r="F72" s="22">
        <f t="shared" si="11"/>
        <v>0</v>
      </c>
      <c r="G72" s="22">
        <f t="shared" si="12"/>
        <v>0</v>
      </c>
      <c r="H72" s="22">
        <f t="shared" si="13"/>
        <v>0</v>
      </c>
      <c r="I72" s="22">
        <f t="shared" si="14"/>
        <v>0</v>
      </c>
      <c r="J72" s="22">
        <f t="shared" si="15"/>
        <v>0</v>
      </c>
      <c r="K72" s="22">
        <f t="shared" ca="1" si="7"/>
        <v>-1.1963318756629691E-4</v>
      </c>
      <c r="L72" s="22">
        <f t="shared" ca="1" si="16"/>
        <v>1.4312099567272777E-8</v>
      </c>
      <c r="M72" s="22">
        <f t="shared" ca="1" si="20"/>
        <v>1.2361847363263002E-7</v>
      </c>
      <c r="N72" s="22">
        <f t="shared" ca="1" si="21"/>
        <v>2.729484387988421E-8</v>
      </c>
      <c r="O72" s="22">
        <f t="shared" ca="1" si="22"/>
        <v>7.7097223597543337E-5</v>
      </c>
      <c r="P72" s="12">
        <f t="shared" ca="1" si="17"/>
        <v>1.1963318756629691E-4</v>
      </c>
      <c r="Q72" s="12"/>
      <c r="R72" s="12"/>
      <c r="S72" s="12"/>
      <c r="T72" s="12"/>
    </row>
    <row r="73" spans="1:20" x14ac:dyDescent="0.2">
      <c r="A73" s="75"/>
      <c r="B73" s="75"/>
      <c r="C73" s="12"/>
      <c r="D73" s="76">
        <f t="shared" si="18"/>
        <v>0</v>
      </c>
      <c r="E73" s="76">
        <f t="shared" si="19"/>
        <v>0</v>
      </c>
      <c r="F73" s="22">
        <f t="shared" si="11"/>
        <v>0</v>
      </c>
      <c r="G73" s="22">
        <f t="shared" si="12"/>
        <v>0</v>
      </c>
      <c r="H73" s="22">
        <f t="shared" si="13"/>
        <v>0</v>
      </c>
      <c r="I73" s="22">
        <f t="shared" si="14"/>
        <v>0</v>
      </c>
      <c r="J73" s="22">
        <f t="shared" si="15"/>
        <v>0</v>
      </c>
      <c r="K73" s="22">
        <f t="shared" ca="1" si="7"/>
        <v>-1.1963318756629691E-4</v>
      </c>
      <c r="L73" s="22">
        <f t="shared" ca="1" si="16"/>
        <v>1.4312099567272777E-8</v>
      </c>
      <c r="M73" s="22">
        <f t="shared" ca="1" si="20"/>
        <v>1.2361847363263002E-7</v>
      </c>
      <c r="N73" s="22">
        <f t="shared" ca="1" si="21"/>
        <v>2.729484387988421E-8</v>
      </c>
      <c r="O73" s="22">
        <f t="shared" ca="1" si="22"/>
        <v>7.7097223597543337E-5</v>
      </c>
      <c r="P73" s="12">
        <f t="shared" ca="1" si="17"/>
        <v>1.1963318756629691E-4</v>
      </c>
      <c r="Q73" s="12"/>
      <c r="R73" s="12"/>
      <c r="S73" s="12"/>
      <c r="T73" s="12"/>
    </row>
    <row r="74" spans="1:20" x14ac:dyDescent="0.2">
      <c r="A74" s="75"/>
      <c r="B74" s="75"/>
      <c r="C74" s="12"/>
      <c r="D74" s="76">
        <f t="shared" si="18"/>
        <v>0</v>
      </c>
      <c r="E74" s="76">
        <f t="shared" si="19"/>
        <v>0</v>
      </c>
      <c r="F74" s="22">
        <f t="shared" si="11"/>
        <v>0</v>
      </c>
      <c r="G74" s="22">
        <f t="shared" si="12"/>
        <v>0</v>
      </c>
      <c r="H74" s="22">
        <f t="shared" si="13"/>
        <v>0</v>
      </c>
      <c r="I74" s="22">
        <f t="shared" si="14"/>
        <v>0</v>
      </c>
      <c r="J74" s="22">
        <f t="shared" si="15"/>
        <v>0</v>
      </c>
      <c r="K74" s="22">
        <f t="shared" ca="1" si="7"/>
        <v>-1.1963318756629691E-4</v>
      </c>
      <c r="L74" s="22">
        <f t="shared" ca="1" si="16"/>
        <v>1.4312099567272777E-8</v>
      </c>
      <c r="M74" s="22">
        <f t="shared" ca="1" si="20"/>
        <v>1.2361847363263002E-7</v>
      </c>
      <c r="N74" s="22">
        <f t="shared" ca="1" si="21"/>
        <v>2.729484387988421E-8</v>
      </c>
      <c r="O74" s="22">
        <f t="shared" ca="1" si="22"/>
        <v>7.7097223597543337E-5</v>
      </c>
      <c r="P74" s="12">
        <f t="shared" ca="1" si="17"/>
        <v>1.1963318756629691E-4</v>
      </c>
      <c r="Q74" s="12"/>
      <c r="R74" s="12"/>
      <c r="S74" s="12"/>
      <c r="T74" s="12"/>
    </row>
    <row r="75" spans="1:20" x14ac:dyDescent="0.2">
      <c r="A75" s="75"/>
      <c r="B75" s="75"/>
      <c r="C75" s="12"/>
      <c r="D75" s="76">
        <f t="shared" si="18"/>
        <v>0</v>
      </c>
      <c r="E75" s="76">
        <f t="shared" si="19"/>
        <v>0</v>
      </c>
      <c r="F75" s="22">
        <f t="shared" si="11"/>
        <v>0</v>
      </c>
      <c r="G75" s="22">
        <f t="shared" si="12"/>
        <v>0</v>
      </c>
      <c r="H75" s="22">
        <f t="shared" si="13"/>
        <v>0</v>
      </c>
      <c r="I75" s="22">
        <f t="shared" si="14"/>
        <v>0</v>
      </c>
      <c r="J75" s="22">
        <f t="shared" si="15"/>
        <v>0</v>
      </c>
      <c r="K75" s="22">
        <f t="shared" ca="1" si="7"/>
        <v>-1.1963318756629691E-4</v>
      </c>
      <c r="L75" s="22">
        <f t="shared" ca="1" si="16"/>
        <v>1.4312099567272777E-8</v>
      </c>
      <c r="M75" s="22">
        <f t="shared" ca="1" si="20"/>
        <v>1.2361847363263002E-7</v>
      </c>
      <c r="N75" s="22">
        <f t="shared" ca="1" si="21"/>
        <v>2.729484387988421E-8</v>
      </c>
      <c r="O75" s="22">
        <f t="shared" ca="1" si="22"/>
        <v>7.7097223597543337E-5</v>
      </c>
      <c r="P75" s="12">
        <f t="shared" ca="1" si="17"/>
        <v>1.1963318756629691E-4</v>
      </c>
      <c r="Q75" s="12"/>
      <c r="R75" s="12"/>
      <c r="S75" s="12"/>
      <c r="T75" s="12"/>
    </row>
    <row r="76" spans="1:20" x14ac:dyDescent="0.2">
      <c r="A76" s="75"/>
      <c r="B76" s="75"/>
      <c r="C76" s="12"/>
      <c r="D76" s="76">
        <f t="shared" si="18"/>
        <v>0</v>
      </c>
      <c r="E76" s="76">
        <f t="shared" si="19"/>
        <v>0</v>
      </c>
      <c r="F76" s="22">
        <f t="shared" si="11"/>
        <v>0</v>
      </c>
      <c r="G76" s="22">
        <f t="shared" si="12"/>
        <v>0</v>
      </c>
      <c r="H76" s="22">
        <f t="shared" si="13"/>
        <v>0</v>
      </c>
      <c r="I76" s="22">
        <f t="shared" si="14"/>
        <v>0</v>
      </c>
      <c r="J76" s="22">
        <f t="shared" si="15"/>
        <v>0</v>
      </c>
      <c r="K76" s="22">
        <f t="shared" ca="1" si="7"/>
        <v>-1.1963318756629691E-4</v>
      </c>
      <c r="L76" s="22">
        <f t="shared" ca="1" si="16"/>
        <v>1.4312099567272777E-8</v>
      </c>
      <c r="M76" s="22">
        <f t="shared" ca="1" si="20"/>
        <v>1.2361847363263002E-7</v>
      </c>
      <c r="N76" s="22">
        <f t="shared" ca="1" si="21"/>
        <v>2.729484387988421E-8</v>
      </c>
      <c r="O76" s="22">
        <f t="shared" ca="1" si="22"/>
        <v>7.7097223597543337E-5</v>
      </c>
      <c r="P76" s="12">
        <f t="shared" ca="1" si="17"/>
        <v>1.1963318756629691E-4</v>
      </c>
      <c r="Q76" s="12"/>
      <c r="R76" s="12"/>
      <c r="S76" s="12"/>
      <c r="T76" s="12"/>
    </row>
    <row r="77" spans="1:20" x14ac:dyDescent="0.2">
      <c r="A77" s="75"/>
      <c r="B77" s="75"/>
      <c r="C77" s="12"/>
      <c r="D77" s="76">
        <f t="shared" si="18"/>
        <v>0</v>
      </c>
      <c r="E77" s="76">
        <f t="shared" si="19"/>
        <v>0</v>
      </c>
      <c r="F77" s="22">
        <f t="shared" si="11"/>
        <v>0</v>
      </c>
      <c r="G77" s="22">
        <f t="shared" si="12"/>
        <v>0</v>
      </c>
      <c r="H77" s="22">
        <f t="shared" si="13"/>
        <v>0</v>
      </c>
      <c r="I77" s="22">
        <f t="shared" si="14"/>
        <v>0</v>
      </c>
      <c r="J77" s="22">
        <f t="shared" si="15"/>
        <v>0</v>
      </c>
      <c r="K77" s="22">
        <f t="shared" ca="1" si="7"/>
        <v>-1.1963318756629691E-4</v>
      </c>
      <c r="L77" s="22">
        <f t="shared" ca="1" si="16"/>
        <v>1.4312099567272777E-8</v>
      </c>
      <c r="M77" s="22">
        <f t="shared" ca="1" si="20"/>
        <v>1.2361847363263002E-7</v>
      </c>
      <c r="N77" s="22">
        <f t="shared" ca="1" si="21"/>
        <v>2.729484387988421E-8</v>
      </c>
      <c r="O77" s="22">
        <f t="shared" ca="1" si="22"/>
        <v>7.7097223597543337E-5</v>
      </c>
      <c r="P77" s="12">
        <f t="shared" ca="1" si="17"/>
        <v>1.1963318756629691E-4</v>
      </c>
      <c r="Q77" s="12"/>
      <c r="R77" s="12"/>
      <c r="S77" s="12"/>
      <c r="T77" s="12"/>
    </row>
    <row r="78" spans="1:20" x14ac:dyDescent="0.2">
      <c r="A78" s="75"/>
      <c r="B78" s="75"/>
      <c r="C78" s="12"/>
      <c r="D78" s="76">
        <f t="shared" si="18"/>
        <v>0</v>
      </c>
      <c r="E78" s="76">
        <f t="shared" si="19"/>
        <v>0</v>
      </c>
      <c r="F78" s="22">
        <f t="shared" si="11"/>
        <v>0</v>
      </c>
      <c r="G78" s="22">
        <f t="shared" si="12"/>
        <v>0</v>
      </c>
      <c r="H78" s="22">
        <f t="shared" si="13"/>
        <v>0</v>
      </c>
      <c r="I78" s="22">
        <f t="shared" si="14"/>
        <v>0</v>
      </c>
      <c r="J78" s="22">
        <f t="shared" si="15"/>
        <v>0</v>
      </c>
      <c r="K78" s="22">
        <f t="shared" ca="1" si="7"/>
        <v>-1.1963318756629691E-4</v>
      </c>
      <c r="L78" s="22">
        <f t="shared" ca="1" si="16"/>
        <v>1.4312099567272777E-8</v>
      </c>
      <c r="M78" s="22">
        <f t="shared" ca="1" si="20"/>
        <v>1.2361847363263002E-7</v>
      </c>
      <c r="N78" s="22">
        <f t="shared" ca="1" si="21"/>
        <v>2.729484387988421E-8</v>
      </c>
      <c r="O78" s="22">
        <f t="shared" ca="1" si="22"/>
        <v>7.7097223597543337E-5</v>
      </c>
      <c r="P78" s="12">
        <f t="shared" ca="1" si="17"/>
        <v>1.1963318756629691E-4</v>
      </c>
      <c r="Q78" s="12"/>
      <c r="R78" s="12"/>
      <c r="S78" s="12"/>
      <c r="T78" s="12"/>
    </row>
    <row r="79" spans="1:20" x14ac:dyDescent="0.2">
      <c r="A79" s="75"/>
      <c r="B79" s="75"/>
      <c r="C79" s="12"/>
      <c r="D79" s="76">
        <f t="shared" si="18"/>
        <v>0</v>
      </c>
      <c r="E79" s="76">
        <f t="shared" si="19"/>
        <v>0</v>
      </c>
      <c r="F79" s="22">
        <f t="shared" si="11"/>
        <v>0</v>
      </c>
      <c r="G79" s="22">
        <f t="shared" si="12"/>
        <v>0</v>
      </c>
      <c r="H79" s="22">
        <f t="shared" si="13"/>
        <v>0</v>
      </c>
      <c r="I79" s="22">
        <f t="shared" si="14"/>
        <v>0</v>
      </c>
      <c r="J79" s="22">
        <f t="shared" si="15"/>
        <v>0</v>
      </c>
      <c r="K79" s="22">
        <f t="shared" ca="1" si="7"/>
        <v>-1.1963318756629691E-4</v>
      </c>
      <c r="L79" s="22">
        <f t="shared" ca="1" si="16"/>
        <v>1.4312099567272777E-8</v>
      </c>
      <c r="M79" s="22">
        <f t="shared" ca="1" si="20"/>
        <v>1.2361847363263002E-7</v>
      </c>
      <c r="N79" s="22">
        <f t="shared" ca="1" si="21"/>
        <v>2.729484387988421E-8</v>
      </c>
      <c r="O79" s="22">
        <f t="shared" ca="1" si="22"/>
        <v>7.7097223597543337E-5</v>
      </c>
      <c r="P79" s="12">
        <f t="shared" ca="1" si="17"/>
        <v>1.1963318756629691E-4</v>
      </c>
      <c r="Q79" s="12"/>
      <c r="R79" s="12"/>
      <c r="S79" s="12"/>
      <c r="T79" s="12"/>
    </row>
    <row r="80" spans="1:20" x14ac:dyDescent="0.2">
      <c r="A80" s="75"/>
      <c r="B80" s="75"/>
      <c r="C80" s="12"/>
      <c r="D80" s="76">
        <f t="shared" si="18"/>
        <v>0</v>
      </c>
      <c r="E80" s="76">
        <f t="shared" si="19"/>
        <v>0</v>
      </c>
      <c r="F80" s="22">
        <f t="shared" si="11"/>
        <v>0</v>
      </c>
      <c r="G80" s="22">
        <f t="shared" si="12"/>
        <v>0</v>
      </c>
      <c r="H80" s="22">
        <f t="shared" si="13"/>
        <v>0</v>
      </c>
      <c r="I80" s="22">
        <f t="shared" si="14"/>
        <v>0</v>
      </c>
      <c r="J80" s="22">
        <f t="shared" si="15"/>
        <v>0</v>
      </c>
      <c r="K80" s="22">
        <f t="shared" ca="1" si="7"/>
        <v>-1.1963318756629691E-4</v>
      </c>
      <c r="L80" s="22">
        <f t="shared" ca="1" si="16"/>
        <v>1.4312099567272777E-8</v>
      </c>
      <c r="M80" s="22">
        <f t="shared" ca="1" si="20"/>
        <v>1.2361847363263002E-7</v>
      </c>
      <c r="N80" s="22">
        <f t="shared" ca="1" si="21"/>
        <v>2.729484387988421E-8</v>
      </c>
      <c r="O80" s="22">
        <f t="shared" ca="1" si="22"/>
        <v>7.7097223597543337E-5</v>
      </c>
      <c r="P80" s="12">
        <f t="shared" ca="1" si="17"/>
        <v>1.1963318756629691E-4</v>
      </c>
      <c r="Q80" s="12"/>
      <c r="R80" s="12"/>
      <c r="S80" s="12"/>
      <c r="T80" s="12"/>
    </row>
    <row r="81" spans="1:20" x14ac:dyDescent="0.2">
      <c r="A81" s="75"/>
      <c r="B81" s="75"/>
      <c r="C81" s="12"/>
      <c r="D81" s="76">
        <f t="shared" si="18"/>
        <v>0</v>
      </c>
      <c r="E81" s="76">
        <f t="shared" si="19"/>
        <v>0</v>
      </c>
      <c r="F81" s="22">
        <f t="shared" si="11"/>
        <v>0</v>
      </c>
      <c r="G81" s="22">
        <f t="shared" si="12"/>
        <v>0</v>
      </c>
      <c r="H81" s="22">
        <f t="shared" si="13"/>
        <v>0</v>
      </c>
      <c r="I81" s="22">
        <f t="shared" si="14"/>
        <v>0</v>
      </c>
      <c r="J81" s="22">
        <f t="shared" si="15"/>
        <v>0</v>
      </c>
      <c r="K81" s="22">
        <f t="shared" ca="1" si="7"/>
        <v>-1.1963318756629691E-4</v>
      </c>
      <c r="L81" s="22">
        <f t="shared" ca="1" si="16"/>
        <v>1.4312099567272777E-8</v>
      </c>
      <c r="M81" s="22">
        <f t="shared" ca="1" si="20"/>
        <v>1.2361847363263002E-7</v>
      </c>
      <c r="N81" s="22">
        <f t="shared" ca="1" si="21"/>
        <v>2.729484387988421E-8</v>
      </c>
      <c r="O81" s="22">
        <f t="shared" ca="1" si="22"/>
        <v>7.7097223597543337E-5</v>
      </c>
      <c r="P81" s="12">
        <f t="shared" ca="1" si="17"/>
        <v>1.1963318756629691E-4</v>
      </c>
      <c r="Q81" s="12"/>
      <c r="R81" s="12"/>
      <c r="S81" s="12"/>
      <c r="T81" s="12"/>
    </row>
    <row r="82" spans="1:20" x14ac:dyDescent="0.2">
      <c r="A82" s="75"/>
      <c r="B82" s="75"/>
      <c r="C82" s="12"/>
      <c r="D82" s="76">
        <f t="shared" si="18"/>
        <v>0</v>
      </c>
      <c r="E82" s="76">
        <f t="shared" si="19"/>
        <v>0</v>
      </c>
      <c r="F82" s="22">
        <f t="shared" si="11"/>
        <v>0</v>
      </c>
      <c r="G82" s="22">
        <f t="shared" si="12"/>
        <v>0</v>
      </c>
      <c r="H82" s="22">
        <f t="shared" si="13"/>
        <v>0</v>
      </c>
      <c r="I82" s="22">
        <f t="shared" si="14"/>
        <v>0</v>
      </c>
      <c r="J82" s="22">
        <f t="shared" si="15"/>
        <v>0</v>
      </c>
      <c r="K82" s="22">
        <f t="shared" ca="1" si="7"/>
        <v>-1.1963318756629691E-4</v>
      </c>
      <c r="L82" s="22">
        <f t="shared" ca="1" si="16"/>
        <v>1.4312099567272777E-8</v>
      </c>
      <c r="M82" s="22">
        <f t="shared" ca="1" si="20"/>
        <v>1.2361847363263002E-7</v>
      </c>
      <c r="N82" s="22">
        <f t="shared" ca="1" si="21"/>
        <v>2.729484387988421E-8</v>
      </c>
      <c r="O82" s="22">
        <f t="shared" ca="1" si="22"/>
        <v>7.7097223597543337E-5</v>
      </c>
      <c r="P82" s="12">
        <f t="shared" ca="1" si="17"/>
        <v>1.1963318756629691E-4</v>
      </c>
      <c r="Q82" s="12"/>
      <c r="R82" s="12"/>
      <c r="S82" s="12"/>
      <c r="T82" s="12"/>
    </row>
    <row r="83" spans="1:20" x14ac:dyDescent="0.2">
      <c r="A83" s="75"/>
      <c r="B83" s="75"/>
      <c r="C83" s="12"/>
      <c r="D83" s="76">
        <f t="shared" si="18"/>
        <v>0</v>
      </c>
      <c r="E83" s="76">
        <f t="shared" si="19"/>
        <v>0</v>
      </c>
      <c r="F83" s="22">
        <f t="shared" si="11"/>
        <v>0</v>
      </c>
      <c r="G83" s="22">
        <f t="shared" si="12"/>
        <v>0</v>
      </c>
      <c r="H83" s="22">
        <f t="shared" si="13"/>
        <v>0</v>
      </c>
      <c r="I83" s="22">
        <f t="shared" si="14"/>
        <v>0</v>
      </c>
      <c r="J83" s="22">
        <f t="shared" si="15"/>
        <v>0</v>
      </c>
      <c r="K83" s="22">
        <f t="shared" ca="1" si="7"/>
        <v>-1.1963318756629691E-4</v>
      </c>
      <c r="L83" s="22">
        <f t="shared" ca="1" si="16"/>
        <v>1.4312099567272777E-8</v>
      </c>
      <c r="M83" s="22">
        <f t="shared" ca="1" si="20"/>
        <v>1.2361847363263002E-7</v>
      </c>
      <c r="N83" s="22">
        <f t="shared" ca="1" si="21"/>
        <v>2.729484387988421E-8</v>
      </c>
      <c r="O83" s="22">
        <f t="shared" ca="1" si="22"/>
        <v>7.7097223597543337E-5</v>
      </c>
      <c r="P83" s="12">
        <f t="shared" ca="1" si="17"/>
        <v>1.1963318756629691E-4</v>
      </c>
      <c r="Q83" s="12"/>
      <c r="R83" s="12"/>
      <c r="S83" s="12"/>
      <c r="T83" s="12"/>
    </row>
    <row r="84" spans="1:20" x14ac:dyDescent="0.2">
      <c r="A84" s="75"/>
      <c r="B84" s="75"/>
      <c r="C84" s="12"/>
      <c r="D84" s="76">
        <f t="shared" si="18"/>
        <v>0</v>
      </c>
      <c r="E84" s="76">
        <f t="shared" si="19"/>
        <v>0</v>
      </c>
      <c r="F84" s="22">
        <f t="shared" si="11"/>
        <v>0</v>
      </c>
      <c r="G84" s="22">
        <f t="shared" si="12"/>
        <v>0</v>
      </c>
      <c r="H84" s="22">
        <f t="shared" si="13"/>
        <v>0</v>
      </c>
      <c r="I84" s="22">
        <f t="shared" si="14"/>
        <v>0</v>
      </c>
      <c r="J84" s="22">
        <f t="shared" si="15"/>
        <v>0</v>
      </c>
      <c r="K84" s="22">
        <f t="shared" ca="1" si="7"/>
        <v>-1.1963318756629691E-4</v>
      </c>
      <c r="L84" s="22">
        <f t="shared" ca="1" si="16"/>
        <v>1.4312099567272777E-8</v>
      </c>
      <c r="M84" s="22">
        <f t="shared" ca="1" si="20"/>
        <v>1.2361847363263002E-7</v>
      </c>
      <c r="N84" s="22">
        <f t="shared" ca="1" si="21"/>
        <v>2.729484387988421E-8</v>
      </c>
      <c r="O84" s="22">
        <f t="shared" ca="1" si="22"/>
        <v>7.7097223597543337E-5</v>
      </c>
      <c r="P84" s="12">
        <f t="shared" ca="1" si="17"/>
        <v>1.1963318756629691E-4</v>
      </c>
      <c r="Q84" s="12"/>
      <c r="R84" s="12"/>
      <c r="S84" s="12"/>
      <c r="T84" s="12"/>
    </row>
    <row r="85" spans="1:20" x14ac:dyDescent="0.2">
      <c r="A85" s="75"/>
      <c r="B85" s="75"/>
      <c r="C85" s="12"/>
      <c r="D85" s="76">
        <f t="shared" ref="D85:D116" si="23">A85/A$18</f>
        <v>0</v>
      </c>
      <c r="E85" s="76">
        <f t="shared" ref="E85:E116" si="24">B85/B$18</f>
        <v>0</v>
      </c>
      <c r="F85" s="22">
        <f t="shared" si="11"/>
        <v>0</v>
      </c>
      <c r="G85" s="22">
        <f t="shared" si="12"/>
        <v>0</v>
      </c>
      <c r="H85" s="22">
        <f t="shared" si="13"/>
        <v>0</v>
      </c>
      <c r="I85" s="22">
        <f t="shared" si="14"/>
        <v>0</v>
      </c>
      <c r="J85" s="22">
        <f t="shared" si="15"/>
        <v>0</v>
      </c>
      <c r="K85" s="22">
        <f t="shared" ref="K85:K148" ca="1" si="25">+E$4+E$5*D85+E$6*D85^2</f>
        <v>-1.1963318756629691E-4</v>
      </c>
      <c r="L85" s="22">
        <f t="shared" ca="1" si="16"/>
        <v>1.4312099567272777E-8</v>
      </c>
      <c r="M85" s="22">
        <f t="shared" ref="M85:M116" ca="1" si="26">(M$1-M$2*D85+M$3*F85)^2</f>
        <v>1.2361847363263002E-7</v>
      </c>
      <c r="N85" s="22">
        <f t="shared" ref="N85:N116" ca="1" si="27">(-M$2+M$4*D85-M$5*F85)^2</f>
        <v>2.729484387988421E-8</v>
      </c>
      <c r="O85" s="22">
        <f t="shared" ref="O85:O116" ca="1" si="28">+(M$3-D85*M$5+F85*M$6)^2</f>
        <v>7.7097223597543337E-5</v>
      </c>
      <c r="P85" s="12">
        <f t="shared" ca="1" si="17"/>
        <v>1.1963318756629691E-4</v>
      </c>
      <c r="Q85" s="12"/>
      <c r="R85" s="12"/>
      <c r="S85" s="12"/>
      <c r="T85" s="12"/>
    </row>
    <row r="86" spans="1:20" x14ac:dyDescent="0.2">
      <c r="A86" s="75"/>
      <c r="B86" s="75"/>
      <c r="C86" s="12"/>
      <c r="D86" s="76">
        <f t="shared" si="23"/>
        <v>0</v>
      </c>
      <c r="E86" s="76">
        <f t="shared" si="24"/>
        <v>0</v>
      </c>
      <c r="F86" s="22">
        <f t="shared" ref="F86:F149" si="29">D86*D86</f>
        <v>0</v>
      </c>
      <c r="G86" s="22">
        <f t="shared" ref="G86:G149" si="30">D86*F86</f>
        <v>0</v>
      </c>
      <c r="H86" s="22">
        <f t="shared" ref="H86:H149" si="31">F86*F86</f>
        <v>0</v>
      </c>
      <c r="I86" s="22">
        <f t="shared" ref="I86:I149" si="32">E86*D86</f>
        <v>0</v>
      </c>
      <c r="J86" s="22">
        <f t="shared" ref="J86:J149" si="33">I86*D86</f>
        <v>0</v>
      </c>
      <c r="K86" s="22">
        <f t="shared" ca="1" si="25"/>
        <v>-1.1963318756629691E-4</v>
      </c>
      <c r="L86" s="22">
        <f t="shared" ref="L86:L149" ca="1" si="34">+(K86-E86)^2</f>
        <v>1.4312099567272777E-8</v>
      </c>
      <c r="M86" s="22">
        <f t="shared" ca="1" si="26"/>
        <v>1.2361847363263002E-7</v>
      </c>
      <c r="N86" s="22">
        <f t="shared" ca="1" si="27"/>
        <v>2.729484387988421E-8</v>
      </c>
      <c r="O86" s="22">
        <f t="shared" ca="1" si="28"/>
        <v>7.7097223597543337E-5</v>
      </c>
      <c r="P86" s="12">
        <f t="shared" ref="P86:P149" ca="1" si="35">+E86-K86</f>
        <v>1.1963318756629691E-4</v>
      </c>
      <c r="Q86" s="12"/>
      <c r="R86" s="12"/>
      <c r="S86" s="12"/>
      <c r="T86" s="12"/>
    </row>
    <row r="87" spans="1:20" x14ac:dyDescent="0.2">
      <c r="A87" s="75"/>
      <c r="B87" s="75"/>
      <c r="C87" s="12"/>
      <c r="D87" s="76">
        <f t="shared" si="23"/>
        <v>0</v>
      </c>
      <c r="E87" s="76">
        <f t="shared" si="24"/>
        <v>0</v>
      </c>
      <c r="F87" s="22">
        <f t="shared" si="29"/>
        <v>0</v>
      </c>
      <c r="G87" s="22">
        <f t="shared" si="30"/>
        <v>0</v>
      </c>
      <c r="H87" s="22">
        <f t="shared" si="31"/>
        <v>0</v>
      </c>
      <c r="I87" s="22">
        <f t="shared" si="32"/>
        <v>0</v>
      </c>
      <c r="J87" s="22">
        <f t="shared" si="33"/>
        <v>0</v>
      </c>
      <c r="K87" s="22">
        <f t="shared" ca="1" si="25"/>
        <v>-1.1963318756629691E-4</v>
      </c>
      <c r="L87" s="22">
        <f t="shared" ca="1" si="34"/>
        <v>1.4312099567272777E-8</v>
      </c>
      <c r="M87" s="22">
        <f t="shared" ca="1" si="26"/>
        <v>1.2361847363263002E-7</v>
      </c>
      <c r="N87" s="22">
        <f t="shared" ca="1" si="27"/>
        <v>2.729484387988421E-8</v>
      </c>
      <c r="O87" s="22">
        <f t="shared" ca="1" si="28"/>
        <v>7.7097223597543337E-5</v>
      </c>
      <c r="P87" s="12">
        <f t="shared" ca="1" si="35"/>
        <v>1.1963318756629691E-4</v>
      </c>
      <c r="Q87" s="12"/>
      <c r="R87" s="12"/>
      <c r="S87" s="12"/>
      <c r="T87" s="12"/>
    </row>
    <row r="88" spans="1:20" x14ac:dyDescent="0.2">
      <c r="A88" s="75"/>
      <c r="B88" s="75"/>
      <c r="C88" s="12"/>
      <c r="D88" s="76">
        <f t="shared" si="23"/>
        <v>0</v>
      </c>
      <c r="E88" s="76">
        <f t="shared" si="24"/>
        <v>0</v>
      </c>
      <c r="F88" s="22">
        <f t="shared" si="29"/>
        <v>0</v>
      </c>
      <c r="G88" s="22">
        <f t="shared" si="30"/>
        <v>0</v>
      </c>
      <c r="H88" s="22">
        <f t="shared" si="31"/>
        <v>0</v>
      </c>
      <c r="I88" s="22">
        <f t="shared" si="32"/>
        <v>0</v>
      </c>
      <c r="J88" s="22">
        <f t="shared" si="33"/>
        <v>0</v>
      </c>
      <c r="K88" s="22">
        <f t="shared" ca="1" si="25"/>
        <v>-1.1963318756629691E-4</v>
      </c>
      <c r="L88" s="22">
        <f t="shared" ca="1" si="34"/>
        <v>1.4312099567272777E-8</v>
      </c>
      <c r="M88" s="22">
        <f t="shared" ca="1" si="26"/>
        <v>1.2361847363263002E-7</v>
      </c>
      <c r="N88" s="22">
        <f t="shared" ca="1" si="27"/>
        <v>2.729484387988421E-8</v>
      </c>
      <c r="O88" s="22">
        <f t="shared" ca="1" si="28"/>
        <v>7.7097223597543337E-5</v>
      </c>
      <c r="P88" s="12">
        <f t="shared" ca="1" si="35"/>
        <v>1.1963318756629691E-4</v>
      </c>
      <c r="Q88" s="12"/>
      <c r="R88" s="12"/>
      <c r="S88" s="12"/>
      <c r="T88" s="12"/>
    </row>
    <row r="89" spans="1:20" x14ac:dyDescent="0.2">
      <c r="A89" s="75"/>
      <c r="B89" s="75"/>
      <c r="C89" s="12"/>
      <c r="D89" s="76">
        <f t="shared" si="23"/>
        <v>0</v>
      </c>
      <c r="E89" s="76">
        <f t="shared" si="24"/>
        <v>0</v>
      </c>
      <c r="F89" s="22">
        <f t="shared" si="29"/>
        <v>0</v>
      </c>
      <c r="G89" s="22">
        <f t="shared" si="30"/>
        <v>0</v>
      </c>
      <c r="H89" s="22">
        <f t="shared" si="31"/>
        <v>0</v>
      </c>
      <c r="I89" s="22">
        <f t="shared" si="32"/>
        <v>0</v>
      </c>
      <c r="J89" s="22">
        <f t="shared" si="33"/>
        <v>0</v>
      </c>
      <c r="K89" s="22">
        <f t="shared" ca="1" si="25"/>
        <v>-1.1963318756629691E-4</v>
      </c>
      <c r="L89" s="22">
        <f t="shared" ca="1" si="34"/>
        <v>1.4312099567272777E-8</v>
      </c>
      <c r="M89" s="22">
        <f t="shared" ca="1" si="26"/>
        <v>1.2361847363263002E-7</v>
      </c>
      <c r="N89" s="22">
        <f t="shared" ca="1" si="27"/>
        <v>2.729484387988421E-8</v>
      </c>
      <c r="O89" s="22">
        <f t="shared" ca="1" si="28"/>
        <v>7.7097223597543337E-5</v>
      </c>
      <c r="P89" s="12">
        <f t="shared" ca="1" si="35"/>
        <v>1.1963318756629691E-4</v>
      </c>
      <c r="Q89" s="12"/>
      <c r="R89" s="12"/>
      <c r="S89" s="12"/>
      <c r="T89" s="12"/>
    </row>
    <row r="90" spans="1:20" x14ac:dyDescent="0.2">
      <c r="A90" s="75"/>
      <c r="B90" s="75"/>
      <c r="C90" s="12"/>
      <c r="D90" s="76">
        <f t="shared" si="23"/>
        <v>0</v>
      </c>
      <c r="E90" s="76">
        <f t="shared" si="24"/>
        <v>0</v>
      </c>
      <c r="F90" s="22">
        <f t="shared" si="29"/>
        <v>0</v>
      </c>
      <c r="G90" s="22">
        <f t="shared" si="30"/>
        <v>0</v>
      </c>
      <c r="H90" s="22">
        <f t="shared" si="31"/>
        <v>0</v>
      </c>
      <c r="I90" s="22">
        <f t="shared" si="32"/>
        <v>0</v>
      </c>
      <c r="J90" s="22">
        <f t="shared" si="33"/>
        <v>0</v>
      </c>
      <c r="K90" s="22">
        <f t="shared" ca="1" si="25"/>
        <v>-1.1963318756629691E-4</v>
      </c>
      <c r="L90" s="22">
        <f t="shared" ca="1" si="34"/>
        <v>1.4312099567272777E-8</v>
      </c>
      <c r="M90" s="22">
        <f t="shared" ca="1" si="26"/>
        <v>1.2361847363263002E-7</v>
      </c>
      <c r="N90" s="22">
        <f t="shared" ca="1" si="27"/>
        <v>2.729484387988421E-8</v>
      </c>
      <c r="O90" s="22">
        <f t="shared" ca="1" si="28"/>
        <v>7.7097223597543337E-5</v>
      </c>
      <c r="P90" s="12">
        <f t="shared" ca="1" si="35"/>
        <v>1.1963318756629691E-4</v>
      </c>
      <c r="Q90" s="12"/>
      <c r="R90" s="12"/>
      <c r="S90" s="12"/>
      <c r="T90" s="12"/>
    </row>
    <row r="91" spans="1:20" x14ac:dyDescent="0.2">
      <c r="A91" s="75"/>
      <c r="B91" s="75"/>
      <c r="C91" s="12"/>
      <c r="D91" s="76">
        <f t="shared" si="23"/>
        <v>0</v>
      </c>
      <c r="E91" s="76">
        <f t="shared" si="24"/>
        <v>0</v>
      </c>
      <c r="F91" s="22">
        <f t="shared" si="29"/>
        <v>0</v>
      </c>
      <c r="G91" s="22">
        <f t="shared" si="30"/>
        <v>0</v>
      </c>
      <c r="H91" s="22">
        <f t="shared" si="31"/>
        <v>0</v>
      </c>
      <c r="I91" s="22">
        <f t="shared" si="32"/>
        <v>0</v>
      </c>
      <c r="J91" s="22">
        <f t="shared" si="33"/>
        <v>0</v>
      </c>
      <c r="K91" s="22">
        <f t="shared" ca="1" si="25"/>
        <v>-1.1963318756629691E-4</v>
      </c>
      <c r="L91" s="22">
        <f t="shared" ca="1" si="34"/>
        <v>1.4312099567272777E-8</v>
      </c>
      <c r="M91" s="22">
        <f t="shared" ca="1" si="26"/>
        <v>1.2361847363263002E-7</v>
      </c>
      <c r="N91" s="22">
        <f t="shared" ca="1" si="27"/>
        <v>2.729484387988421E-8</v>
      </c>
      <c r="O91" s="22">
        <f t="shared" ca="1" si="28"/>
        <v>7.7097223597543337E-5</v>
      </c>
      <c r="P91" s="12">
        <f t="shared" ca="1" si="35"/>
        <v>1.1963318756629691E-4</v>
      </c>
      <c r="Q91" s="12"/>
      <c r="R91" s="12"/>
      <c r="S91" s="12"/>
      <c r="T91" s="12"/>
    </row>
    <row r="92" spans="1:20" x14ac:dyDescent="0.2">
      <c r="A92" s="75"/>
      <c r="B92" s="75"/>
      <c r="C92" s="12"/>
      <c r="D92" s="76">
        <f t="shared" si="23"/>
        <v>0</v>
      </c>
      <c r="E92" s="76">
        <f t="shared" si="24"/>
        <v>0</v>
      </c>
      <c r="F92" s="22">
        <f t="shared" si="29"/>
        <v>0</v>
      </c>
      <c r="G92" s="22">
        <f t="shared" si="30"/>
        <v>0</v>
      </c>
      <c r="H92" s="22">
        <f t="shared" si="31"/>
        <v>0</v>
      </c>
      <c r="I92" s="22">
        <f t="shared" si="32"/>
        <v>0</v>
      </c>
      <c r="J92" s="22">
        <f t="shared" si="33"/>
        <v>0</v>
      </c>
      <c r="K92" s="22">
        <f t="shared" ca="1" si="25"/>
        <v>-1.1963318756629691E-4</v>
      </c>
      <c r="L92" s="22">
        <f t="shared" ca="1" si="34"/>
        <v>1.4312099567272777E-8</v>
      </c>
      <c r="M92" s="22">
        <f t="shared" ca="1" si="26"/>
        <v>1.2361847363263002E-7</v>
      </c>
      <c r="N92" s="22">
        <f t="shared" ca="1" si="27"/>
        <v>2.729484387988421E-8</v>
      </c>
      <c r="O92" s="22">
        <f t="shared" ca="1" si="28"/>
        <v>7.7097223597543337E-5</v>
      </c>
      <c r="P92" s="12">
        <f t="shared" ca="1" si="35"/>
        <v>1.1963318756629691E-4</v>
      </c>
      <c r="Q92" s="12"/>
      <c r="R92" s="12"/>
      <c r="S92" s="12"/>
      <c r="T92" s="12"/>
    </row>
    <row r="93" spans="1:20" x14ac:dyDescent="0.2">
      <c r="A93" s="75"/>
      <c r="B93" s="75"/>
      <c r="C93" s="12"/>
      <c r="D93" s="76">
        <f t="shared" si="23"/>
        <v>0</v>
      </c>
      <c r="E93" s="76">
        <f t="shared" si="24"/>
        <v>0</v>
      </c>
      <c r="F93" s="22">
        <f t="shared" si="29"/>
        <v>0</v>
      </c>
      <c r="G93" s="22">
        <f t="shared" si="30"/>
        <v>0</v>
      </c>
      <c r="H93" s="22">
        <f t="shared" si="31"/>
        <v>0</v>
      </c>
      <c r="I93" s="22">
        <f t="shared" si="32"/>
        <v>0</v>
      </c>
      <c r="J93" s="22">
        <f t="shared" si="33"/>
        <v>0</v>
      </c>
      <c r="K93" s="22">
        <f t="shared" ca="1" si="25"/>
        <v>-1.1963318756629691E-4</v>
      </c>
      <c r="L93" s="22">
        <f t="shared" ca="1" si="34"/>
        <v>1.4312099567272777E-8</v>
      </c>
      <c r="M93" s="22">
        <f t="shared" ca="1" si="26"/>
        <v>1.2361847363263002E-7</v>
      </c>
      <c r="N93" s="22">
        <f t="shared" ca="1" si="27"/>
        <v>2.729484387988421E-8</v>
      </c>
      <c r="O93" s="22">
        <f t="shared" ca="1" si="28"/>
        <v>7.7097223597543337E-5</v>
      </c>
      <c r="P93" s="12">
        <f t="shared" ca="1" si="35"/>
        <v>1.1963318756629691E-4</v>
      </c>
      <c r="Q93" s="12"/>
      <c r="R93" s="12"/>
      <c r="S93" s="12"/>
      <c r="T93" s="12"/>
    </row>
    <row r="94" spans="1:20" x14ac:dyDescent="0.2">
      <c r="A94" s="75"/>
      <c r="B94" s="75"/>
      <c r="C94" s="12"/>
      <c r="D94" s="76">
        <f t="shared" si="23"/>
        <v>0</v>
      </c>
      <c r="E94" s="76">
        <f t="shared" si="24"/>
        <v>0</v>
      </c>
      <c r="F94" s="22">
        <f t="shared" si="29"/>
        <v>0</v>
      </c>
      <c r="G94" s="22">
        <f t="shared" si="30"/>
        <v>0</v>
      </c>
      <c r="H94" s="22">
        <f t="shared" si="31"/>
        <v>0</v>
      </c>
      <c r="I94" s="22">
        <f t="shared" si="32"/>
        <v>0</v>
      </c>
      <c r="J94" s="22">
        <f t="shared" si="33"/>
        <v>0</v>
      </c>
      <c r="K94" s="22">
        <f t="shared" ca="1" si="25"/>
        <v>-1.1963318756629691E-4</v>
      </c>
      <c r="L94" s="22">
        <f t="shared" ca="1" si="34"/>
        <v>1.4312099567272777E-8</v>
      </c>
      <c r="M94" s="22">
        <f t="shared" ca="1" si="26"/>
        <v>1.2361847363263002E-7</v>
      </c>
      <c r="N94" s="22">
        <f t="shared" ca="1" si="27"/>
        <v>2.729484387988421E-8</v>
      </c>
      <c r="O94" s="22">
        <f t="shared" ca="1" si="28"/>
        <v>7.7097223597543337E-5</v>
      </c>
      <c r="P94" s="12">
        <f t="shared" ca="1" si="35"/>
        <v>1.1963318756629691E-4</v>
      </c>
      <c r="Q94" s="12"/>
      <c r="R94" s="12"/>
      <c r="S94" s="12"/>
      <c r="T94" s="12"/>
    </row>
    <row r="95" spans="1:20" x14ac:dyDescent="0.2">
      <c r="A95" s="75"/>
      <c r="B95" s="75"/>
      <c r="C95" s="12"/>
      <c r="D95" s="76">
        <f t="shared" si="23"/>
        <v>0</v>
      </c>
      <c r="E95" s="76">
        <f t="shared" si="24"/>
        <v>0</v>
      </c>
      <c r="F95" s="22">
        <f t="shared" si="29"/>
        <v>0</v>
      </c>
      <c r="G95" s="22">
        <f t="shared" si="30"/>
        <v>0</v>
      </c>
      <c r="H95" s="22">
        <f t="shared" si="31"/>
        <v>0</v>
      </c>
      <c r="I95" s="22">
        <f t="shared" si="32"/>
        <v>0</v>
      </c>
      <c r="J95" s="22">
        <f t="shared" si="33"/>
        <v>0</v>
      </c>
      <c r="K95" s="22">
        <f t="shared" ca="1" si="25"/>
        <v>-1.1963318756629691E-4</v>
      </c>
      <c r="L95" s="22">
        <f t="shared" ca="1" si="34"/>
        <v>1.4312099567272777E-8</v>
      </c>
      <c r="M95" s="22">
        <f t="shared" ca="1" si="26"/>
        <v>1.2361847363263002E-7</v>
      </c>
      <c r="N95" s="22">
        <f t="shared" ca="1" si="27"/>
        <v>2.729484387988421E-8</v>
      </c>
      <c r="O95" s="22">
        <f t="shared" ca="1" si="28"/>
        <v>7.7097223597543337E-5</v>
      </c>
      <c r="P95" s="12">
        <f t="shared" ca="1" si="35"/>
        <v>1.1963318756629691E-4</v>
      </c>
      <c r="Q95" s="12"/>
      <c r="R95" s="12"/>
      <c r="S95" s="12"/>
      <c r="T95" s="12"/>
    </row>
    <row r="96" spans="1:20" x14ac:dyDescent="0.2">
      <c r="A96" s="75"/>
      <c r="B96" s="75"/>
      <c r="C96" s="12"/>
      <c r="D96" s="76">
        <f t="shared" si="23"/>
        <v>0</v>
      </c>
      <c r="E96" s="76">
        <f t="shared" si="24"/>
        <v>0</v>
      </c>
      <c r="F96" s="22">
        <f t="shared" si="29"/>
        <v>0</v>
      </c>
      <c r="G96" s="22">
        <f t="shared" si="30"/>
        <v>0</v>
      </c>
      <c r="H96" s="22">
        <f t="shared" si="31"/>
        <v>0</v>
      </c>
      <c r="I96" s="22">
        <f t="shared" si="32"/>
        <v>0</v>
      </c>
      <c r="J96" s="22">
        <f t="shared" si="33"/>
        <v>0</v>
      </c>
      <c r="K96" s="22">
        <f t="shared" ca="1" si="25"/>
        <v>-1.1963318756629691E-4</v>
      </c>
      <c r="L96" s="22">
        <f t="shared" ca="1" si="34"/>
        <v>1.4312099567272777E-8</v>
      </c>
      <c r="M96" s="22">
        <f t="shared" ca="1" si="26"/>
        <v>1.2361847363263002E-7</v>
      </c>
      <c r="N96" s="22">
        <f t="shared" ca="1" si="27"/>
        <v>2.729484387988421E-8</v>
      </c>
      <c r="O96" s="22">
        <f t="shared" ca="1" si="28"/>
        <v>7.7097223597543337E-5</v>
      </c>
      <c r="P96" s="12">
        <f t="shared" ca="1" si="35"/>
        <v>1.1963318756629691E-4</v>
      </c>
      <c r="Q96" s="12"/>
      <c r="R96" s="12"/>
      <c r="S96" s="12"/>
      <c r="T96" s="12"/>
    </row>
    <row r="97" spans="1:20" x14ac:dyDescent="0.2">
      <c r="A97" s="75"/>
      <c r="B97" s="75"/>
      <c r="C97" s="12"/>
      <c r="D97" s="76">
        <f t="shared" si="23"/>
        <v>0</v>
      </c>
      <c r="E97" s="76">
        <f t="shared" si="24"/>
        <v>0</v>
      </c>
      <c r="F97" s="22">
        <f t="shared" si="29"/>
        <v>0</v>
      </c>
      <c r="G97" s="22">
        <f t="shared" si="30"/>
        <v>0</v>
      </c>
      <c r="H97" s="22">
        <f t="shared" si="31"/>
        <v>0</v>
      </c>
      <c r="I97" s="22">
        <f t="shared" si="32"/>
        <v>0</v>
      </c>
      <c r="J97" s="22">
        <f t="shared" si="33"/>
        <v>0</v>
      </c>
      <c r="K97" s="22">
        <f t="shared" ca="1" si="25"/>
        <v>-1.1963318756629691E-4</v>
      </c>
      <c r="L97" s="22">
        <f t="shared" ca="1" si="34"/>
        <v>1.4312099567272777E-8</v>
      </c>
      <c r="M97" s="22">
        <f t="shared" ca="1" si="26"/>
        <v>1.2361847363263002E-7</v>
      </c>
      <c r="N97" s="22">
        <f t="shared" ca="1" si="27"/>
        <v>2.729484387988421E-8</v>
      </c>
      <c r="O97" s="22">
        <f t="shared" ca="1" si="28"/>
        <v>7.7097223597543337E-5</v>
      </c>
      <c r="P97" s="12">
        <f t="shared" ca="1" si="35"/>
        <v>1.1963318756629691E-4</v>
      </c>
      <c r="Q97" s="12"/>
      <c r="R97" s="12"/>
      <c r="S97" s="12"/>
      <c r="T97" s="12"/>
    </row>
    <row r="98" spans="1:20" x14ac:dyDescent="0.2">
      <c r="A98" s="75"/>
      <c r="B98" s="75"/>
      <c r="C98" s="12"/>
      <c r="D98" s="76">
        <f t="shared" si="23"/>
        <v>0</v>
      </c>
      <c r="E98" s="76">
        <f t="shared" si="24"/>
        <v>0</v>
      </c>
      <c r="F98" s="22">
        <f t="shared" si="29"/>
        <v>0</v>
      </c>
      <c r="G98" s="22">
        <f t="shared" si="30"/>
        <v>0</v>
      </c>
      <c r="H98" s="22">
        <f t="shared" si="31"/>
        <v>0</v>
      </c>
      <c r="I98" s="22">
        <f t="shared" si="32"/>
        <v>0</v>
      </c>
      <c r="J98" s="22">
        <f t="shared" si="33"/>
        <v>0</v>
      </c>
      <c r="K98" s="22">
        <f t="shared" ca="1" si="25"/>
        <v>-1.1963318756629691E-4</v>
      </c>
      <c r="L98" s="22">
        <f t="shared" ca="1" si="34"/>
        <v>1.4312099567272777E-8</v>
      </c>
      <c r="M98" s="22">
        <f t="shared" ca="1" si="26"/>
        <v>1.2361847363263002E-7</v>
      </c>
      <c r="N98" s="22">
        <f t="shared" ca="1" si="27"/>
        <v>2.729484387988421E-8</v>
      </c>
      <c r="O98" s="22">
        <f t="shared" ca="1" si="28"/>
        <v>7.7097223597543337E-5</v>
      </c>
      <c r="P98" s="12">
        <f t="shared" ca="1" si="35"/>
        <v>1.1963318756629691E-4</v>
      </c>
      <c r="Q98" s="12"/>
      <c r="R98" s="12"/>
      <c r="S98" s="12"/>
      <c r="T98" s="12"/>
    </row>
    <row r="99" spans="1:20" x14ac:dyDescent="0.2">
      <c r="A99" s="75"/>
      <c r="B99" s="75"/>
      <c r="C99" s="12"/>
      <c r="D99" s="76">
        <f t="shared" si="23"/>
        <v>0</v>
      </c>
      <c r="E99" s="76">
        <f t="shared" si="24"/>
        <v>0</v>
      </c>
      <c r="F99" s="22">
        <f t="shared" si="29"/>
        <v>0</v>
      </c>
      <c r="G99" s="22">
        <f t="shared" si="30"/>
        <v>0</v>
      </c>
      <c r="H99" s="22">
        <f t="shared" si="31"/>
        <v>0</v>
      </c>
      <c r="I99" s="22">
        <f t="shared" si="32"/>
        <v>0</v>
      </c>
      <c r="J99" s="22">
        <f t="shared" si="33"/>
        <v>0</v>
      </c>
      <c r="K99" s="22">
        <f t="shared" ca="1" si="25"/>
        <v>-1.1963318756629691E-4</v>
      </c>
      <c r="L99" s="22">
        <f t="shared" ca="1" si="34"/>
        <v>1.4312099567272777E-8</v>
      </c>
      <c r="M99" s="22">
        <f t="shared" ca="1" si="26"/>
        <v>1.2361847363263002E-7</v>
      </c>
      <c r="N99" s="22">
        <f t="shared" ca="1" si="27"/>
        <v>2.729484387988421E-8</v>
      </c>
      <c r="O99" s="22">
        <f t="shared" ca="1" si="28"/>
        <v>7.7097223597543337E-5</v>
      </c>
      <c r="P99" s="12">
        <f t="shared" ca="1" si="35"/>
        <v>1.1963318756629691E-4</v>
      </c>
      <c r="Q99" s="12"/>
      <c r="R99" s="12"/>
      <c r="S99" s="12"/>
      <c r="T99" s="12"/>
    </row>
    <row r="100" spans="1:20" x14ac:dyDescent="0.2">
      <c r="A100" s="75"/>
      <c r="B100" s="75"/>
      <c r="C100" s="12"/>
      <c r="D100" s="76">
        <f t="shared" si="23"/>
        <v>0</v>
      </c>
      <c r="E100" s="76">
        <f t="shared" si="24"/>
        <v>0</v>
      </c>
      <c r="F100" s="22">
        <f t="shared" si="29"/>
        <v>0</v>
      </c>
      <c r="G100" s="22">
        <f t="shared" si="30"/>
        <v>0</v>
      </c>
      <c r="H100" s="22">
        <f t="shared" si="31"/>
        <v>0</v>
      </c>
      <c r="I100" s="22">
        <f t="shared" si="32"/>
        <v>0</v>
      </c>
      <c r="J100" s="22">
        <f t="shared" si="33"/>
        <v>0</v>
      </c>
      <c r="K100" s="22">
        <f t="shared" ca="1" si="25"/>
        <v>-1.1963318756629691E-4</v>
      </c>
      <c r="L100" s="22">
        <f t="shared" ca="1" si="34"/>
        <v>1.4312099567272777E-8</v>
      </c>
      <c r="M100" s="22">
        <f t="shared" ca="1" si="26"/>
        <v>1.2361847363263002E-7</v>
      </c>
      <c r="N100" s="22">
        <f t="shared" ca="1" si="27"/>
        <v>2.729484387988421E-8</v>
      </c>
      <c r="O100" s="22">
        <f t="shared" ca="1" si="28"/>
        <v>7.7097223597543337E-5</v>
      </c>
      <c r="P100" s="12">
        <f t="shared" ca="1" si="35"/>
        <v>1.1963318756629691E-4</v>
      </c>
      <c r="Q100" s="12"/>
      <c r="R100" s="12"/>
      <c r="S100" s="12"/>
      <c r="T100" s="12"/>
    </row>
    <row r="101" spans="1:20" x14ac:dyDescent="0.2">
      <c r="A101" s="75"/>
      <c r="B101" s="75"/>
      <c r="C101" s="12"/>
      <c r="D101" s="76">
        <f t="shared" si="23"/>
        <v>0</v>
      </c>
      <c r="E101" s="76">
        <f t="shared" si="24"/>
        <v>0</v>
      </c>
      <c r="F101" s="22">
        <f t="shared" si="29"/>
        <v>0</v>
      </c>
      <c r="G101" s="22">
        <f t="shared" si="30"/>
        <v>0</v>
      </c>
      <c r="H101" s="22">
        <f t="shared" si="31"/>
        <v>0</v>
      </c>
      <c r="I101" s="22">
        <f t="shared" si="32"/>
        <v>0</v>
      </c>
      <c r="J101" s="22">
        <f t="shared" si="33"/>
        <v>0</v>
      </c>
      <c r="K101" s="22">
        <f t="shared" ca="1" si="25"/>
        <v>-1.1963318756629691E-4</v>
      </c>
      <c r="L101" s="22">
        <f t="shared" ca="1" si="34"/>
        <v>1.4312099567272777E-8</v>
      </c>
      <c r="M101" s="22">
        <f t="shared" ca="1" si="26"/>
        <v>1.2361847363263002E-7</v>
      </c>
      <c r="N101" s="22">
        <f t="shared" ca="1" si="27"/>
        <v>2.729484387988421E-8</v>
      </c>
      <c r="O101" s="22">
        <f t="shared" ca="1" si="28"/>
        <v>7.7097223597543337E-5</v>
      </c>
      <c r="P101" s="12">
        <f t="shared" ca="1" si="35"/>
        <v>1.1963318756629691E-4</v>
      </c>
      <c r="Q101" s="12"/>
      <c r="R101" s="12"/>
      <c r="S101" s="12"/>
      <c r="T101" s="12"/>
    </row>
    <row r="102" spans="1:20" x14ac:dyDescent="0.2">
      <c r="A102" s="75"/>
      <c r="B102" s="75"/>
      <c r="C102" s="12"/>
      <c r="D102" s="76">
        <f t="shared" si="23"/>
        <v>0</v>
      </c>
      <c r="E102" s="76">
        <f t="shared" si="24"/>
        <v>0</v>
      </c>
      <c r="F102" s="22">
        <f t="shared" si="29"/>
        <v>0</v>
      </c>
      <c r="G102" s="22">
        <f t="shared" si="30"/>
        <v>0</v>
      </c>
      <c r="H102" s="22">
        <f t="shared" si="31"/>
        <v>0</v>
      </c>
      <c r="I102" s="22">
        <f t="shared" si="32"/>
        <v>0</v>
      </c>
      <c r="J102" s="22">
        <f t="shared" si="33"/>
        <v>0</v>
      </c>
      <c r="K102" s="22">
        <f t="shared" ca="1" si="25"/>
        <v>-1.1963318756629691E-4</v>
      </c>
      <c r="L102" s="22">
        <f t="shared" ca="1" si="34"/>
        <v>1.4312099567272777E-8</v>
      </c>
      <c r="M102" s="22">
        <f t="shared" ca="1" si="26"/>
        <v>1.2361847363263002E-7</v>
      </c>
      <c r="N102" s="22">
        <f t="shared" ca="1" si="27"/>
        <v>2.729484387988421E-8</v>
      </c>
      <c r="O102" s="22">
        <f t="shared" ca="1" si="28"/>
        <v>7.7097223597543337E-5</v>
      </c>
      <c r="P102" s="12">
        <f t="shared" ca="1" si="35"/>
        <v>1.1963318756629691E-4</v>
      </c>
      <c r="Q102" s="12"/>
      <c r="R102" s="12"/>
      <c r="S102" s="12"/>
      <c r="T102" s="12"/>
    </row>
    <row r="103" spans="1:20" x14ac:dyDescent="0.2">
      <c r="A103" s="75"/>
      <c r="B103" s="75"/>
      <c r="C103" s="12"/>
      <c r="D103" s="76">
        <f t="shared" si="23"/>
        <v>0</v>
      </c>
      <c r="E103" s="76">
        <f t="shared" si="24"/>
        <v>0</v>
      </c>
      <c r="F103" s="22">
        <f t="shared" si="29"/>
        <v>0</v>
      </c>
      <c r="G103" s="22">
        <f t="shared" si="30"/>
        <v>0</v>
      </c>
      <c r="H103" s="22">
        <f t="shared" si="31"/>
        <v>0</v>
      </c>
      <c r="I103" s="22">
        <f t="shared" si="32"/>
        <v>0</v>
      </c>
      <c r="J103" s="22">
        <f t="shared" si="33"/>
        <v>0</v>
      </c>
      <c r="K103" s="22">
        <f t="shared" ca="1" si="25"/>
        <v>-1.1963318756629691E-4</v>
      </c>
      <c r="L103" s="22">
        <f t="shared" ca="1" si="34"/>
        <v>1.4312099567272777E-8</v>
      </c>
      <c r="M103" s="22">
        <f t="shared" ca="1" si="26"/>
        <v>1.2361847363263002E-7</v>
      </c>
      <c r="N103" s="22">
        <f t="shared" ca="1" si="27"/>
        <v>2.729484387988421E-8</v>
      </c>
      <c r="O103" s="22">
        <f t="shared" ca="1" si="28"/>
        <v>7.7097223597543337E-5</v>
      </c>
      <c r="P103" s="12">
        <f t="shared" ca="1" si="35"/>
        <v>1.1963318756629691E-4</v>
      </c>
      <c r="Q103" s="12"/>
      <c r="R103" s="12"/>
      <c r="S103" s="12"/>
      <c r="T103" s="12"/>
    </row>
    <row r="104" spans="1:20" x14ac:dyDescent="0.2">
      <c r="A104" s="75"/>
      <c r="B104" s="75"/>
      <c r="C104" s="12"/>
      <c r="D104" s="76">
        <f t="shared" si="23"/>
        <v>0</v>
      </c>
      <c r="E104" s="76">
        <f t="shared" si="24"/>
        <v>0</v>
      </c>
      <c r="F104" s="22">
        <f t="shared" si="29"/>
        <v>0</v>
      </c>
      <c r="G104" s="22">
        <f t="shared" si="30"/>
        <v>0</v>
      </c>
      <c r="H104" s="22">
        <f t="shared" si="31"/>
        <v>0</v>
      </c>
      <c r="I104" s="22">
        <f t="shared" si="32"/>
        <v>0</v>
      </c>
      <c r="J104" s="22">
        <f t="shared" si="33"/>
        <v>0</v>
      </c>
      <c r="K104" s="22">
        <f t="shared" ca="1" si="25"/>
        <v>-1.1963318756629691E-4</v>
      </c>
      <c r="L104" s="22">
        <f t="shared" ca="1" si="34"/>
        <v>1.4312099567272777E-8</v>
      </c>
      <c r="M104" s="22">
        <f t="shared" ca="1" si="26"/>
        <v>1.2361847363263002E-7</v>
      </c>
      <c r="N104" s="22">
        <f t="shared" ca="1" si="27"/>
        <v>2.729484387988421E-8</v>
      </c>
      <c r="O104" s="22">
        <f t="shared" ca="1" si="28"/>
        <v>7.7097223597543337E-5</v>
      </c>
      <c r="P104" s="12">
        <f t="shared" ca="1" si="35"/>
        <v>1.1963318756629691E-4</v>
      </c>
      <c r="Q104" s="12"/>
      <c r="R104" s="12"/>
      <c r="S104" s="12"/>
      <c r="T104" s="12"/>
    </row>
    <row r="105" spans="1:20" x14ac:dyDescent="0.2">
      <c r="A105" s="75"/>
      <c r="B105" s="75"/>
      <c r="C105" s="12"/>
      <c r="D105" s="76">
        <f t="shared" si="23"/>
        <v>0</v>
      </c>
      <c r="E105" s="76">
        <f t="shared" si="24"/>
        <v>0</v>
      </c>
      <c r="F105" s="22">
        <f t="shared" si="29"/>
        <v>0</v>
      </c>
      <c r="G105" s="22">
        <f t="shared" si="30"/>
        <v>0</v>
      </c>
      <c r="H105" s="22">
        <f t="shared" si="31"/>
        <v>0</v>
      </c>
      <c r="I105" s="22">
        <f t="shared" si="32"/>
        <v>0</v>
      </c>
      <c r="J105" s="22">
        <f t="shared" si="33"/>
        <v>0</v>
      </c>
      <c r="K105" s="22">
        <f t="shared" ca="1" si="25"/>
        <v>-1.1963318756629691E-4</v>
      </c>
      <c r="L105" s="22">
        <f t="shared" ca="1" si="34"/>
        <v>1.4312099567272777E-8</v>
      </c>
      <c r="M105" s="22">
        <f t="shared" ca="1" si="26"/>
        <v>1.2361847363263002E-7</v>
      </c>
      <c r="N105" s="22">
        <f t="shared" ca="1" si="27"/>
        <v>2.729484387988421E-8</v>
      </c>
      <c r="O105" s="22">
        <f t="shared" ca="1" si="28"/>
        <v>7.7097223597543337E-5</v>
      </c>
      <c r="P105" s="12">
        <f t="shared" ca="1" si="35"/>
        <v>1.1963318756629691E-4</v>
      </c>
      <c r="Q105" s="12"/>
      <c r="R105" s="12"/>
      <c r="S105" s="12"/>
      <c r="T105" s="12"/>
    </row>
    <row r="106" spans="1:20" x14ac:dyDescent="0.2">
      <c r="A106" s="75"/>
      <c r="B106" s="75"/>
      <c r="C106" s="12"/>
      <c r="D106" s="76">
        <f t="shared" si="23"/>
        <v>0</v>
      </c>
      <c r="E106" s="76">
        <f t="shared" si="24"/>
        <v>0</v>
      </c>
      <c r="F106" s="22">
        <f t="shared" si="29"/>
        <v>0</v>
      </c>
      <c r="G106" s="22">
        <f t="shared" si="30"/>
        <v>0</v>
      </c>
      <c r="H106" s="22">
        <f t="shared" si="31"/>
        <v>0</v>
      </c>
      <c r="I106" s="22">
        <f t="shared" si="32"/>
        <v>0</v>
      </c>
      <c r="J106" s="22">
        <f t="shared" si="33"/>
        <v>0</v>
      </c>
      <c r="K106" s="22">
        <f t="shared" ca="1" si="25"/>
        <v>-1.1963318756629691E-4</v>
      </c>
      <c r="L106" s="22">
        <f t="shared" ca="1" si="34"/>
        <v>1.4312099567272777E-8</v>
      </c>
      <c r="M106" s="22">
        <f t="shared" ca="1" si="26"/>
        <v>1.2361847363263002E-7</v>
      </c>
      <c r="N106" s="22">
        <f t="shared" ca="1" si="27"/>
        <v>2.729484387988421E-8</v>
      </c>
      <c r="O106" s="22">
        <f t="shared" ca="1" si="28"/>
        <v>7.7097223597543337E-5</v>
      </c>
      <c r="P106" s="12">
        <f t="shared" ca="1" si="35"/>
        <v>1.1963318756629691E-4</v>
      </c>
      <c r="Q106" s="12"/>
      <c r="R106" s="12"/>
      <c r="S106" s="12"/>
      <c r="T106" s="12"/>
    </row>
    <row r="107" spans="1:20" x14ac:dyDescent="0.2">
      <c r="A107" s="75"/>
      <c r="B107" s="75"/>
      <c r="C107" s="12"/>
      <c r="D107" s="76">
        <f t="shared" si="23"/>
        <v>0</v>
      </c>
      <c r="E107" s="76">
        <f t="shared" si="24"/>
        <v>0</v>
      </c>
      <c r="F107" s="22">
        <f t="shared" si="29"/>
        <v>0</v>
      </c>
      <c r="G107" s="22">
        <f t="shared" si="30"/>
        <v>0</v>
      </c>
      <c r="H107" s="22">
        <f t="shared" si="31"/>
        <v>0</v>
      </c>
      <c r="I107" s="22">
        <f t="shared" si="32"/>
        <v>0</v>
      </c>
      <c r="J107" s="22">
        <f t="shared" si="33"/>
        <v>0</v>
      </c>
      <c r="K107" s="22">
        <f t="shared" ca="1" si="25"/>
        <v>-1.1963318756629691E-4</v>
      </c>
      <c r="L107" s="22">
        <f t="shared" ca="1" si="34"/>
        <v>1.4312099567272777E-8</v>
      </c>
      <c r="M107" s="22">
        <f t="shared" ca="1" si="26"/>
        <v>1.2361847363263002E-7</v>
      </c>
      <c r="N107" s="22">
        <f t="shared" ca="1" si="27"/>
        <v>2.729484387988421E-8</v>
      </c>
      <c r="O107" s="22">
        <f t="shared" ca="1" si="28"/>
        <v>7.7097223597543337E-5</v>
      </c>
      <c r="P107" s="12">
        <f t="shared" ca="1" si="35"/>
        <v>1.1963318756629691E-4</v>
      </c>
      <c r="Q107" s="12"/>
      <c r="R107" s="12"/>
      <c r="S107" s="12"/>
      <c r="T107" s="12"/>
    </row>
    <row r="108" spans="1:20" x14ac:dyDescent="0.2">
      <c r="A108" s="75"/>
      <c r="B108" s="75"/>
      <c r="C108" s="12"/>
      <c r="D108" s="76">
        <f t="shared" si="23"/>
        <v>0</v>
      </c>
      <c r="E108" s="76">
        <f t="shared" si="24"/>
        <v>0</v>
      </c>
      <c r="F108" s="22">
        <f t="shared" si="29"/>
        <v>0</v>
      </c>
      <c r="G108" s="22">
        <f t="shared" si="30"/>
        <v>0</v>
      </c>
      <c r="H108" s="22">
        <f t="shared" si="31"/>
        <v>0</v>
      </c>
      <c r="I108" s="22">
        <f t="shared" si="32"/>
        <v>0</v>
      </c>
      <c r="J108" s="22">
        <f t="shared" si="33"/>
        <v>0</v>
      </c>
      <c r="K108" s="22">
        <f t="shared" ca="1" si="25"/>
        <v>-1.1963318756629691E-4</v>
      </c>
      <c r="L108" s="22">
        <f t="shared" ca="1" si="34"/>
        <v>1.4312099567272777E-8</v>
      </c>
      <c r="M108" s="22">
        <f t="shared" ca="1" si="26"/>
        <v>1.2361847363263002E-7</v>
      </c>
      <c r="N108" s="22">
        <f t="shared" ca="1" si="27"/>
        <v>2.729484387988421E-8</v>
      </c>
      <c r="O108" s="22">
        <f t="shared" ca="1" si="28"/>
        <v>7.7097223597543337E-5</v>
      </c>
      <c r="P108" s="12">
        <f t="shared" ca="1" si="35"/>
        <v>1.1963318756629691E-4</v>
      </c>
      <c r="Q108" s="12"/>
      <c r="R108" s="12"/>
      <c r="S108" s="12"/>
      <c r="T108" s="12"/>
    </row>
    <row r="109" spans="1:20" x14ac:dyDescent="0.2">
      <c r="A109" s="75"/>
      <c r="B109" s="75"/>
      <c r="C109" s="12"/>
      <c r="D109" s="76">
        <f t="shared" si="23"/>
        <v>0</v>
      </c>
      <c r="E109" s="76">
        <f t="shared" si="24"/>
        <v>0</v>
      </c>
      <c r="F109" s="22">
        <f t="shared" si="29"/>
        <v>0</v>
      </c>
      <c r="G109" s="22">
        <f t="shared" si="30"/>
        <v>0</v>
      </c>
      <c r="H109" s="22">
        <f t="shared" si="31"/>
        <v>0</v>
      </c>
      <c r="I109" s="22">
        <f t="shared" si="32"/>
        <v>0</v>
      </c>
      <c r="J109" s="22">
        <f t="shared" si="33"/>
        <v>0</v>
      </c>
      <c r="K109" s="22">
        <f t="shared" ca="1" si="25"/>
        <v>-1.1963318756629691E-4</v>
      </c>
      <c r="L109" s="22">
        <f t="shared" ca="1" si="34"/>
        <v>1.4312099567272777E-8</v>
      </c>
      <c r="M109" s="22">
        <f t="shared" ca="1" si="26"/>
        <v>1.2361847363263002E-7</v>
      </c>
      <c r="N109" s="22">
        <f t="shared" ca="1" si="27"/>
        <v>2.729484387988421E-8</v>
      </c>
      <c r="O109" s="22">
        <f t="shared" ca="1" si="28"/>
        <v>7.7097223597543337E-5</v>
      </c>
      <c r="P109" s="12">
        <f t="shared" ca="1" si="35"/>
        <v>1.1963318756629691E-4</v>
      </c>
      <c r="Q109" s="12"/>
      <c r="R109" s="12"/>
      <c r="S109" s="12"/>
      <c r="T109" s="12"/>
    </row>
    <row r="110" spans="1:20" x14ac:dyDescent="0.2">
      <c r="A110" s="75"/>
      <c r="B110" s="75"/>
      <c r="C110" s="12"/>
      <c r="D110" s="76">
        <f t="shared" si="23"/>
        <v>0</v>
      </c>
      <c r="E110" s="76">
        <f t="shared" si="24"/>
        <v>0</v>
      </c>
      <c r="F110" s="22">
        <f t="shared" si="29"/>
        <v>0</v>
      </c>
      <c r="G110" s="22">
        <f t="shared" si="30"/>
        <v>0</v>
      </c>
      <c r="H110" s="22">
        <f t="shared" si="31"/>
        <v>0</v>
      </c>
      <c r="I110" s="22">
        <f t="shared" si="32"/>
        <v>0</v>
      </c>
      <c r="J110" s="22">
        <f t="shared" si="33"/>
        <v>0</v>
      </c>
      <c r="K110" s="22">
        <f t="shared" ca="1" si="25"/>
        <v>-1.1963318756629691E-4</v>
      </c>
      <c r="L110" s="22">
        <f t="shared" ca="1" si="34"/>
        <v>1.4312099567272777E-8</v>
      </c>
      <c r="M110" s="22">
        <f t="shared" ca="1" si="26"/>
        <v>1.2361847363263002E-7</v>
      </c>
      <c r="N110" s="22">
        <f t="shared" ca="1" si="27"/>
        <v>2.729484387988421E-8</v>
      </c>
      <c r="O110" s="22">
        <f t="shared" ca="1" si="28"/>
        <v>7.7097223597543337E-5</v>
      </c>
      <c r="P110" s="12">
        <f t="shared" ca="1" si="35"/>
        <v>1.1963318756629691E-4</v>
      </c>
      <c r="Q110" s="12"/>
      <c r="R110" s="12"/>
      <c r="S110" s="12"/>
      <c r="T110" s="12"/>
    </row>
    <row r="111" spans="1:20" x14ac:dyDescent="0.2">
      <c r="A111" s="75"/>
      <c r="B111" s="75"/>
      <c r="C111" s="12"/>
      <c r="D111" s="76">
        <f t="shared" si="23"/>
        <v>0</v>
      </c>
      <c r="E111" s="76">
        <f t="shared" si="24"/>
        <v>0</v>
      </c>
      <c r="F111" s="22">
        <f t="shared" si="29"/>
        <v>0</v>
      </c>
      <c r="G111" s="22">
        <f t="shared" si="30"/>
        <v>0</v>
      </c>
      <c r="H111" s="22">
        <f t="shared" si="31"/>
        <v>0</v>
      </c>
      <c r="I111" s="22">
        <f t="shared" si="32"/>
        <v>0</v>
      </c>
      <c r="J111" s="22">
        <f t="shared" si="33"/>
        <v>0</v>
      </c>
      <c r="K111" s="22">
        <f t="shared" ca="1" si="25"/>
        <v>-1.1963318756629691E-4</v>
      </c>
      <c r="L111" s="22">
        <f t="shared" ca="1" si="34"/>
        <v>1.4312099567272777E-8</v>
      </c>
      <c r="M111" s="22">
        <f t="shared" ca="1" si="26"/>
        <v>1.2361847363263002E-7</v>
      </c>
      <c r="N111" s="22">
        <f t="shared" ca="1" si="27"/>
        <v>2.729484387988421E-8</v>
      </c>
      <c r="O111" s="22">
        <f t="shared" ca="1" si="28"/>
        <v>7.7097223597543337E-5</v>
      </c>
      <c r="P111" s="12">
        <f t="shared" ca="1" si="35"/>
        <v>1.1963318756629691E-4</v>
      </c>
      <c r="Q111" s="12"/>
      <c r="R111" s="12"/>
      <c r="S111" s="12"/>
      <c r="T111" s="12"/>
    </row>
    <row r="112" spans="1:20" x14ac:dyDescent="0.2">
      <c r="A112" s="75"/>
      <c r="B112" s="75"/>
      <c r="C112" s="12"/>
      <c r="D112" s="76">
        <f t="shared" si="23"/>
        <v>0</v>
      </c>
      <c r="E112" s="76">
        <f t="shared" si="24"/>
        <v>0</v>
      </c>
      <c r="F112" s="22">
        <f t="shared" si="29"/>
        <v>0</v>
      </c>
      <c r="G112" s="22">
        <f t="shared" si="30"/>
        <v>0</v>
      </c>
      <c r="H112" s="22">
        <f t="shared" si="31"/>
        <v>0</v>
      </c>
      <c r="I112" s="22">
        <f t="shared" si="32"/>
        <v>0</v>
      </c>
      <c r="J112" s="22">
        <f t="shared" si="33"/>
        <v>0</v>
      </c>
      <c r="K112" s="22">
        <f t="shared" ca="1" si="25"/>
        <v>-1.1963318756629691E-4</v>
      </c>
      <c r="L112" s="22">
        <f t="shared" ca="1" si="34"/>
        <v>1.4312099567272777E-8</v>
      </c>
      <c r="M112" s="22">
        <f t="shared" ca="1" si="26"/>
        <v>1.2361847363263002E-7</v>
      </c>
      <c r="N112" s="22">
        <f t="shared" ca="1" si="27"/>
        <v>2.729484387988421E-8</v>
      </c>
      <c r="O112" s="22">
        <f t="shared" ca="1" si="28"/>
        <v>7.7097223597543337E-5</v>
      </c>
      <c r="P112" s="12">
        <f t="shared" ca="1" si="35"/>
        <v>1.1963318756629691E-4</v>
      </c>
      <c r="Q112" s="12"/>
      <c r="R112" s="12"/>
      <c r="S112" s="12"/>
      <c r="T112" s="12"/>
    </row>
    <row r="113" spans="1:20" x14ac:dyDescent="0.2">
      <c r="A113" s="75"/>
      <c r="B113" s="75"/>
      <c r="C113" s="12"/>
      <c r="D113" s="76">
        <f t="shared" si="23"/>
        <v>0</v>
      </c>
      <c r="E113" s="76">
        <f t="shared" si="24"/>
        <v>0</v>
      </c>
      <c r="F113" s="22">
        <f t="shared" si="29"/>
        <v>0</v>
      </c>
      <c r="G113" s="22">
        <f t="shared" si="30"/>
        <v>0</v>
      </c>
      <c r="H113" s="22">
        <f t="shared" si="31"/>
        <v>0</v>
      </c>
      <c r="I113" s="22">
        <f t="shared" si="32"/>
        <v>0</v>
      </c>
      <c r="J113" s="22">
        <f t="shared" si="33"/>
        <v>0</v>
      </c>
      <c r="K113" s="22">
        <f t="shared" ca="1" si="25"/>
        <v>-1.1963318756629691E-4</v>
      </c>
      <c r="L113" s="22">
        <f t="shared" ca="1" si="34"/>
        <v>1.4312099567272777E-8</v>
      </c>
      <c r="M113" s="22">
        <f t="shared" ca="1" si="26"/>
        <v>1.2361847363263002E-7</v>
      </c>
      <c r="N113" s="22">
        <f t="shared" ca="1" si="27"/>
        <v>2.729484387988421E-8</v>
      </c>
      <c r="O113" s="22">
        <f t="shared" ca="1" si="28"/>
        <v>7.7097223597543337E-5</v>
      </c>
      <c r="P113" s="12">
        <f t="shared" ca="1" si="35"/>
        <v>1.1963318756629691E-4</v>
      </c>
      <c r="Q113" s="12"/>
      <c r="R113" s="12"/>
      <c r="S113" s="12"/>
      <c r="T113" s="12"/>
    </row>
    <row r="114" spans="1:20" x14ac:dyDescent="0.2">
      <c r="A114" s="75"/>
      <c r="B114" s="75"/>
      <c r="C114" s="12"/>
      <c r="D114" s="76">
        <f t="shared" si="23"/>
        <v>0</v>
      </c>
      <c r="E114" s="76">
        <f t="shared" si="24"/>
        <v>0</v>
      </c>
      <c r="F114" s="22">
        <f t="shared" si="29"/>
        <v>0</v>
      </c>
      <c r="G114" s="22">
        <f t="shared" si="30"/>
        <v>0</v>
      </c>
      <c r="H114" s="22">
        <f t="shared" si="31"/>
        <v>0</v>
      </c>
      <c r="I114" s="22">
        <f t="shared" si="32"/>
        <v>0</v>
      </c>
      <c r="J114" s="22">
        <f t="shared" si="33"/>
        <v>0</v>
      </c>
      <c r="K114" s="22">
        <f t="shared" ca="1" si="25"/>
        <v>-1.1963318756629691E-4</v>
      </c>
      <c r="L114" s="22">
        <f t="shared" ca="1" si="34"/>
        <v>1.4312099567272777E-8</v>
      </c>
      <c r="M114" s="22">
        <f t="shared" ca="1" si="26"/>
        <v>1.2361847363263002E-7</v>
      </c>
      <c r="N114" s="22">
        <f t="shared" ca="1" si="27"/>
        <v>2.729484387988421E-8</v>
      </c>
      <c r="O114" s="22">
        <f t="shared" ca="1" si="28"/>
        <v>7.7097223597543337E-5</v>
      </c>
      <c r="P114" s="12">
        <f t="shared" ca="1" si="35"/>
        <v>1.1963318756629691E-4</v>
      </c>
      <c r="Q114" s="12"/>
      <c r="R114" s="12"/>
      <c r="S114" s="12"/>
      <c r="T114" s="12"/>
    </row>
    <row r="115" spans="1:20" x14ac:dyDescent="0.2">
      <c r="A115" s="75"/>
      <c r="B115" s="75"/>
      <c r="C115" s="12"/>
      <c r="D115" s="76">
        <f t="shared" si="23"/>
        <v>0</v>
      </c>
      <c r="E115" s="76">
        <f t="shared" si="24"/>
        <v>0</v>
      </c>
      <c r="F115" s="22">
        <f t="shared" si="29"/>
        <v>0</v>
      </c>
      <c r="G115" s="22">
        <f t="shared" si="30"/>
        <v>0</v>
      </c>
      <c r="H115" s="22">
        <f t="shared" si="31"/>
        <v>0</v>
      </c>
      <c r="I115" s="22">
        <f t="shared" si="32"/>
        <v>0</v>
      </c>
      <c r="J115" s="22">
        <f t="shared" si="33"/>
        <v>0</v>
      </c>
      <c r="K115" s="22">
        <f t="shared" ca="1" si="25"/>
        <v>-1.1963318756629691E-4</v>
      </c>
      <c r="L115" s="22">
        <f t="shared" ca="1" si="34"/>
        <v>1.4312099567272777E-8</v>
      </c>
      <c r="M115" s="22">
        <f t="shared" ca="1" si="26"/>
        <v>1.2361847363263002E-7</v>
      </c>
      <c r="N115" s="22">
        <f t="shared" ca="1" si="27"/>
        <v>2.729484387988421E-8</v>
      </c>
      <c r="O115" s="22">
        <f t="shared" ca="1" si="28"/>
        <v>7.7097223597543337E-5</v>
      </c>
      <c r="P115" s="12">
        <f t="shared" ca="1" si="35"/>
        <v>1.1963318756629691E-4</v>
      </c>
      <c r="Q115" s="12"/>
      <c r="R115" s="12"/>
      <c r="S115" s="12"/>
      <c r="T115" s="12"/>
    </row>
    <row r="116" spans="1:20" x14ac:dyDescent="0.2">
      <c r="A116" s="75"/>
      <c r="B116" s="75"/>
      <c r="C116" s="12"/>
      <c r="D116" s="76">
        <f t="shared" si="23"/>
        <v>0</v>
      </c>
      <c r="E116" s="76">
        <f t="shared" si="24"/>
        <v>0</v>
      </c>
      <c r="F116" s="22">
        <f t="shared" si="29"/>
        <v>0</v>
      </c>
      <c r="G116" s="22">
        <f t="shared" si="30"/>
        <v>0</v>
      </c>
      <c r="H116" s="22">
        <f t="shared" si="31"/>
        <v>0</v>
      </c>
      <c r="I116" s="22">
        <f t="shared" si="32"/>
        <v>0</v>
      </c>
      <c r="J116" s="22">
        <f t="shared" si="33"/>
        <v>0</v>
      </c>
      <c r="K116" s="22">
        <f t="shared" ca="1" si="25"/>
        <v>-1.1963318756629691E-4</v>
      </c>
      <c r="L116" s="22">
        <f t="shared" ca="1" si="34"/>
        <v>1.4312099567272777E-8</v>
      </c>
      <c r="M116" s="22">
        <f t="shared" ca="1" si="26"/>
        <v>1.2361847363263002E-7</v>
      </c>
      <c r="N116" s="22">
        <f t="shared" ca="1" si="27"/>
        <v>2.729484387988421E-8</v>
      </c>
      <c r="O116" s="22">
        <f t="shared" ca="1" si="28"/>
        <v>7.7097223597543337E-5</v>
      </c>
      <c r="P116" s="12">
        <f t="shared" ca="1" si="35"/>
        <v>1.1963318756629691E-4</v>
      </c>
      <c r="Q116" s="12"/>
      <c r="R116" s="12"/>
      <c r="S116" s="12"/>
      <c r="T116" s="12"/>
    </row>
    <row r="117" spans="1:20" x14ac:dyDescent="0.2">
      <c r="A117" s="75"/>
      <c r="B117" s="75"/>
      <c r="C117" s="12"/>
      <c r="D117" s="76">
        <f t="shared" ref="D117:D123" si="36">A117/A$18</f>
        <v>0</v>
      </c>
      <c r="E117" s="76">
        <f t="shared" ref="E117:E123" si="37">B117/B$18</f>
        <v>0</v>
      </c>
      <c r="F117" s="22">
        <f t="shared" si="29"/>
        <v>0</v>
      </c>
      <c r="G117" s="22">
        <f t="shared" si="30"/>
        <v>0</v>
      </c>
      <c r="H117" s="22">
        <f t="shared" si="31"/>
        <v>0</v>
      </c>
      <c r="I117" s="22">
        <f t="shared" si="32"/>
        <v>0</v>
      </c>
      <c r="J117" s="22">
        <f t="shared" si="33"/>
        <v>0</v>
      </c>
      <c r="K117" s="22">
        <f t="shared" ca="1" si="25"/>
        <v>-1.1963318756629691E-4</v>
      </c>
      <c r="L117" s="22">
        <f t="shared" ca="1" si="34"/>
        <v>1.4312099567272777E-8</v>
      </c>
      <c r="M117" s="22">
        <f t="shared" ref="M117:M123" ca="1" si="38">(M$1-M$2*D117+M$3*F117)^2</f>
        <v>1.2361847363263002E-7</v>
      </c>
      <c r="N117" s="22">
        <f t="shared" ref="N117:N123" ca="1" si="39">(-M$2+M$4*D117-M$5*F117)^2</f>
        <v>2.729484387988421E-8</v>
      </c>
      <c r="O117" s="22">
        <f t="shared" ref="O117:O123" ca="1" si="40">+(M$3-D117*M$5+F117*M$6)^2</f>
        <v>7.7097223597543337E-5</v>
      </c>
      <c r="P117" s="12">
        <f t="shared" ca="1" si="35"/>
        <v>1.1963318756629691E-4</v>
      </c>
      <c r="Q117" s="12"/>
      <c r="R117" s="12"/>
      <c r="S117" s="12"/>
      <c r="T117" s="12"/>
    </row>
    <row r="118" spans="1:20" x14ac:dyDescent="0.2">
      <c r="A118" s="75"/>
      <c r="B118" s="75"/>
      <c r="C118" s="12"/>
      <c r="D118" s="76">
        <f t="shared" si="36"/>
        <v>0</v>
      </c>
      <c r="E118" s="76">
        <f t="shared" si="37"/>
        <v>0</v>
      </c>
      <c r="F118" s="22">
        <f t="shared" si="29"/>
        <v>0</v>
      </c>
      <c r="G118" s="22">
        <f t="shared" si="30"/>
        <v>0</v>
      </c>
      <c r="H118" s="22">
        <f t="shared" si="31"/>
        <v>0</v>
      </c>
      <c r="I118" s="22">
        <f t="shared" si="32"/>
        <v>0</v>
      </c>
      <c r="J118" s="22">
        <f t="shared" si="33"/>
        <v>0</v>
      </c>
      <c r="K118" s="22">
        <f t="shared" ca="1" si="25"/>
        <v>-1.1963318756629691E-4</v>
      </c>
      <c r="L118" s="22">
        <f t="shared" ca="1" si="34"/>
        <v>1.4312099567272777E-8</v>
      </c>
      <c r="M118" s="22">
        <f t="shared" ca="1" si="38"/>
        <v>1.2361847363263002E-7</v>
      </c>
      <c r="N118" s="22">
        <f t="shared" ca="1" si="39"/>
        <v>2.729484387988421E-8</v>
      </c>
      <c r="O118" s="22">
        <f t="shared" ca="1" si="40"/>
        <v>7.7097223597543337E-5</v>
      </c>
      <c r="P118" s="12">
        <f t="shared" ca="1" si="35"/>
        <v>1.1963318756629691E-4</v>
      </c>
      <c r="Q118" s="12"/>
      <c r="R118" s="12"/>
      <c r="S118" s="12"/>
      <c r="T118" s="12"/>
    </row>
    <row r="119" spans="1:20" x14ac:dyDescent="0.2">
      <c r="A119" s="75"/>
      <c r="B119" s="75"/>
      <c r="C119" s="12"/>
      <c r="D119" s="76">
        <f t="shared" si="36"/>
        <v>0</v>
      </c>
      <c r="E119" s="76">
        <f t="shared" si="37"/>
        <v>0</v>
      </c>
      <c r="F119" s="22">
        <f t="shared" si="29"/>
        <v>0</v>
      </c>
      <c r="G119" s="22">
        <f t="shared" si="30"/>
        <v>0</v>
      </c>
      <c r="H119" s="22">
        <f t="shared" si="31"/>
        <v>0</v>
      </c>
      <c r="I119" s="22">
        <f t="shared" si="32"/>
        <v>0</v>
      </c>
      <c r="J119" s="22">
        <f t="shared" si="33"/>
        <v>0</v>
      </c>
      <c r="K119" s="22">
        <f t="shared" ca="1" si="25"/>
        <v>-1.1963318756629691E-4</v>
      </c>
      <c r="L119" s="22">
        <f t="shared" ca="1" si="34"/>
        <v>1.4312099567272777E-8</v>
      </c>
      <c r="M119" s="22">
        <f t="shared" ca="1" si="38"/>
        <v>1.2361847363263002E-7</v>
      </c>
      <c r="N119" s="22">
        <f t="shared" ca="1" si="39"/>
        <v>2.729484387988421E-8</v>
      </c>
      <c r="O119" s="22">
        <f t="shared" ca="1" si="40"/>
        <v>7.7097223597543337E-5</v>
      </c>
      <c r="P119" s="12">
        <f t="shared" ca="1" si="35"/>
        <v>1.1963318756629691E-4</v>
      </c>
      <c r="Q119" s="12"/>
      <c r="R119" s="12"/>
      <c r="S119" s="12"/>
      <c r="T119" s="12"/>
    </row>
    <row r="120" spans="1:20" x14ac:dyDescent="0.2">
      <c r="A120" s="75"/>
      <c r="B120" s="75"/>
      <c r="C120" s="12"/>
      <c r="D120" s="76">
        <f t="shared" si="36"/>
        <v>0</v>
      </c>
      <c r="E120" s="76">
        <f t="shared" si="37"/>
        <v>0</v>
      </c>
      <c r="F120" s="22">
        <f t="shared" si="29"/>
        <v>0</v>
      </c>
      <c r="G120" s="22">
        <f t="shared" si="30"/>
        <v>0</v>
      </c>
      <c r="H120" s="22">
        <f t="shared" si="31"/>
        <v>0</v>
      </c>
      <c r="I120" s="22">
        <f t="shared" si="32"/>
        <v>0</v>
      </c>
      <c r="J120" s="22">
        <f t="shared" si="33"/>
        <v>0</v>
      </c>
      <c r="K120" s="22">
        <f t="shared" ca="1" si="25"/>
        <v>-1.1963318756629691E-4</v>
      </c>
      <c r="L120" s="22">
        <f t="shared" ca="1" si="34"/>
        <v>1.4312099567272777E-8</v>
      </c>
      <c r="M120" s="22">
        <f t="shared" ca="1" si="38"/>
        <v>1.2361847363263002E-7</v>
      </c>
      <c r="N120" s="22">
        <f t="shared" ca="1" si="39"/>
        <v>2.729484387988421E-8</v>
      </c>
      <c r="O120" s="22">
        <f t="shared" ca="1" si="40"/>
        <v>7.7097223597543337E-5</v>
      </c>
      <c r="P120" s="12">
        <f t="shared" ca="1" si="35"/>
        <v>1.1963318756629691E-4</v>
      </c>
      <c r="Q120" s="12"/>
      <c r="R120" s="12"/>
      <c r="S120" s="12"/>
      <c r="T120" s="12"/>
    </row>
    <row r="121" spans="1:20" x14ac:dyDescent="0.2">
      <c r="A121" s="75"/>
      <c r="B121" s="75"/>
      <c r="C121" s="12"/>
      <c r="D121" s="76">
        <f t="shared" si="36"/>
        <v>0</v>
      </c>
      <c r="E121" s="76">
        <f t="shared" si="37"/>
        <v>0</v>
      </c>
      <c r="F121" s="22">
        <f t="shared" si="29"/>
        <v>0</v>
      </c>
      <c r="G121" s="22">
        <f t="shared" si="30"/>
        <v>0</v>
      </c>
      <c r="H121" s="22">
        <f t="shared" si="31"/>
        <v>0</v>
      </c>
      <c r="I121" s="22">
        <f t="shared" si="32"/>
        <v>0</v>
      </c>
      <c r="J121" s="22">
        <f t="shared" si="33"/>
        <v>0</v>
      </c>
      <c r="K121" s="22">
        <f t="shared" ca="1" si="25"/>
        <v>-1.1963318756629691E-4</v>
      </c>
      <c r="L121" s="22">
        <f t="shared" ca="1" si="34"/>
        <v>1.4312099567272777E-8</v>
      </c>
      <c r="M121" s="22">
        <f t="shared" ca="1" si="38"/>
        <v>1.2361847363263002E-7</v>
      </c>
      <c r="N121" s="22">
        <f t="shared" ca="1" si="39"/>
        <v>2.729484387988421E-8</v>
      </c>
      <c r="O121" s="22">
        <f t="shared" ca="1" si="40"/>
        <v>7.7097223597543337E-5</v>
      </c>
      <c r="P121" s="12">
        <f t="shared" ca="1" si="35"/>
        <v>1.1963318756629691E-4</v>
      </c>
      <c r="Q121" s="12"/>
      <c r="R121" s="12"/>
      <c r="S121" s="12"/>
      <c r="T121" s="12"/>
    </row>
    <row r="122" spans="1:20" x14ac:dyDescent="0.2">
      <c r="A122" s="75"/>
      <c r="B122" s="75"/>
      <c r="C122" s="12"/>
      <c r="D122" s="76">
        <f t="shared" si="36"/>
        <v>0</v>
      </c>
      <c r="E122" s="76">
        <f t="shared" si="37"/>
        <v>0</v>
      </c>
      <c r="F122" s="22">
        <f t="shared" si="29"/>
        <v>0</v>
      </c>
      <c r="G122" s="22">
        <f t="shared" si="30"/>
        <v>0</v>
      </c>
      <c r="H122" s="22">
        <f t="shared" si="31"/>
        <v>0</v>
      </c>
      <c r="I122" s="22">
        <f t="shared" si="32"/>
        <v>0</v>
      </c>
      <c r="J122" s="22">
        <f t="shared" si="33"/>
        <v>0</v>
      </c>
      <c r="K122" s="22">
        <f t="shared" ca="1" si="25"/>
        <v>-1.1963318756629691E-4</v>
      </c>
      <c r="L122" s="22">
        <f t="shared" ca="1" si="34"/>
        <v>1.4312099567272777E-8</v>
      </c>
      <c r="M122" s="22">
        <f t="shared" ca="1" si="38"/>
        <v>1.2361847363263002E-7</v>
      </c>
      <c r="N122" s="22">
        <f t="shared" ca="1" si="39"/>
        <v>2.729484387988421E-8</v>
      </c>
      <c r="O122" s="22">
        <f t="shared" ca="1" si="40"/>
        <v>7.7097223597543337E-5</v>
      </c>
      <c r="P122" s="12">
        <f t="shared" ca="1" si="35"/>
        <v>1.1963318756629691E-4</v>
      </c>
      <c r="Q122" s="12"/>
      <c r="R122" s="12"/>
      <c r="S122" s="12"/>
      <c r="T122" s="12"/>
    </row>
    <row r="123" spans="1:20" x14ac:dyDescent="0.2">
      <c r="A123" s="75"/>
      <c r="B123" s="75"/>
      <c r="C123" s="12"/>
      <c r="D123" s="76">
        <f t="shared" si="36"/>
        <v>0</v>
      </c>
      <c r="E123" s="76">
        <f t="shared" si="37"/>
        <v>0</v>
      </c>
      <c r="F123" s="22">
        <f t="shared" si="29"/>
        <v>0</v>
      </c>
      <c r="G123" s="22">
        <f t="shared" si="30"/>
        <v>0</v>
      </c>
      <c r="H123" s="22">
        <f t="shared" si="31"/>
        <v>0</v>
      </c>
      <c r="I123" s="22">
        <f t="shared" si="32"/>
        <v>0</v>
      </c>
      <c r="J123" s="22">
        <f t="shared" si="33"/>
        <v>0</v>
      </c>
      <c r="K123" s="22">
        <f t="shared" ca="1" si="25"/>
        <v>-1.1963318756629691E-4</v>
      </c>
      <c r="L123" s="22">
        <f t="shared" ca="1" si="34"/>
        <v>1.4312099567272777E-8</v>
      </c>
      <c r="M123" s="22">
        <f t="shared" ca="1" si="38"/>
        <v>1.2361847363263002E-7</v>
      </c>
      <c r="N123" s="22">
        <f t="shared" ca="1" si="39"/>
        <v>2.729484387988421E-8</v>
      </c>
      <c r="O123" s="22">
        <f t="shared" ca="1" si="40"/>
        <v>7.7097223597543337E-5</v>
      </c>
      <c r="P123" s="12">
        <f t="shared" ca="1" si="35"/>
        <v>1.1963318756629691E-4</v>
      </c>
      <c r="Q123" s="12"/>
      <c r="R123" s="12"/>
      <c r="S123" s="12"/>
      <c r="T123" s="12"/>
    </row>
    <row r="124" spans="1:20" x14ac:dyDescent="0.2">
      <c r="A124" s="77"/>
      <c r="B124" s="77"/>
      <c r="C124" s="12"/>
      <c r="D124" s="76">
        <f t="shared" ref="D124:E187" si="41">A124/A$18</f>
        <v>0</v>
      </c>
      <c r="E124" s="76">
        <f t="shared" si="41"/>
        <v>0</v>
      </c>
      <c r="F124" s="22">
        <f t="shared" si="29"/>
        <v>0</v>
      </c>
      <c r="G124" s="22">
        <f t="shared" si="30"/>
        <v>0</v>
      </c>
      <c r="H124" s="22">
        <f t="shared" si="31"/>
        <v>0</v>
      </c>
      <c r="I124" s="22">
        <f t="shared" si="32"/>
        <v>0</v>
      </c>
      <c r="J124" s="22">
        <f t="shared" si="33"/>
        <v>0</v>
      </c>
      <c r="K124" s="22">
        <f t="shared" ca="1" si="25"/>
        <v>-1.1963318756629691E-4</v>
      </c>
      <c r="L124" s="22">
        <f t="shared" ca="1" si="34"/>
        <v>1.4312099567272777E-8</v>
      </c>
      <c r="M124" s="22">
        <f t="shared" ref="M124:M187" ca="1" si="42">(M$1-M$2*D124+M$3*F124)^2</f>
        <v>1.2361847363263002E-7</v>
      </c>
      <c r="N124" s="22">
        <f t="shared" ref="N124:N187" ca="1" si="43">(-M$2+M$4*D124-M$5*F124)^2</f>
        <v>2.729484387988421E-8</v>
      </c>
      <c r="O124" s="22">
        <f t="shared" ref="O124:O187" ca="1" si="44">+(M$3-D124*M$5+F124*M$6)^2</f>
        <v>7.7097223597543337E-5</v>
      </c>
      <c r="P124" s="12">
        <f t="shared" ca="1" si="35"/>
        <v>1.1963318756629691E-4</v>
      </c>
      <c r="Q124" s="12"/>
      <c r="R124" s="12"/>
      <c r="S124" s="12"/>
      <c r="T124" s="12"/>
    </row>
    <row r="125" spans="1:20" x14ac:dyDescent="0.2">
      <c r="A125" s="77"/>
      <c r="B125" s="77"/>
      <c r="C125" s="12"/>
      <c r="D125" s="76">
        <f t="shared" si="41"/>
        <v>0</v>
      </c>
      <c r="E125" s="76">
        <f t="shared" si="41"/>
        <v>0</v>
      </c>
      <c r="F125" s="22">
        <f t="shared" si="29"/>
        <v>0</v>
      </c>
      <c r="G125" s="22">
        <f t="shared" si="30"/>
        <v>0</v>
      </c>
      <c r="H125" s="22">
        <f t="shared" si="31"/>
        <v>0</v>
      </c>
      <c r="I125" s="22">
        <f t="shared" si="32"/>
        <v>0</v>
      </c>
      <c r="J125" s="22">
        <f t="shared" si="33"/>
        <v>0</v>
      </c>
      <c r="K125" s="22">
        <f t="shared" ca="1" si="25"/>
        <v>-1.1963318756629691E-4</v>
      </c>
      <c r="L125" s="22">
        <f t="shared" ca="1" si="34"/>
        <v>1.4312099567272777E-8</v>
      </c>
      <c r="M125" s="22">
        <f t="shared" ca="1" si="42"/>
        <v>1.2361847363263002E-7</v>
      </c>
      <c r="N125" s="22">
        <f t="shared" ca="1" si="43"/>
        <v>2.729484387988421E-8</v>
      </c>
      <c r="O125" s="22">
        <f t="shared" ca="1" si="44"/>
        <v>7.7097223597543337E-5</v>
      </c>
      <c r="P125" s="12">
        <f t="shared" ca="1" si="35"/>
        <v>1.1963318756629691E-4</v>
      </c>
      <c r="Q125" s="12"/>
      <c r="R125" s="12"/>
      <c r="S125" s="12"/>
      <c r="T125" s="12"/>
    </row>
    <row r="126" spans="1:20" x14ac:dyDescent="0.2">
      <c r="A126" s="77"/>
      <c r="B126" s="77"/>
      <c r="C126" s="12"/>
      <c r="D126" s="76">
        <f t="shared" si="41"/>
        <v>0</v>
      </c>
      <c r="E126" s="76">
        <f t="shared" si="41"/>
        <v>0</v>
      </c>
      <c r="F126" s="22">
        <f t="shared" si="29"/>
        <v>0</v>
      </c>
      <c r="G126" s="22">
        <f t="shared" si="30"/>
        <v>0</v>
      </c>
      <c r="H126" s="22">
        <f t="shared" si="31"/>
        <v>0</v>
      </c>
      <c r="I126" s="22">
        <f t="shared" si="32"/>
        <v>0</v>
      </c>
      <c r="J126" s="22">
        <f t="shared" si="33"/>
        <v>0</v>
      </c>
      <c r="K126" s="22">
        <f t="shared" ca="1" si="25"/>
        <v>-1.1963318756629691E-4</v>
      </c>
      <c r="L126" s="22">
        <f t="shared" ca="1" si="34"/>
        <v>1.4312099567272777E-8</v>
      </c>
      <c r="M126" s="22">
        <f t="shared" ca="1" si="42"/>
        <v>1.2361847363263002E-7</v>
      </c>
      <c r="N126" s="22">
        <f t="shared" ca="1" si="43"/>
        <v>2.729484387988421E-8</v>
      </c>
      <c r="O126" s="22">
        <f t="shared" ca="1" si="44"/>
        <v>7.7097223597543337E-5</v>
      </c>
      <c r="P126" s="12">
        <f t="shared" ca="1" si="35"/>
        <v>1.1963318756629691E-4</v>
      </c>
      <c r="Q126" s="12"/>
      <c r="R126" s="12"/>
      <c r="S126" s="12"/>
      <c r="T126" s="12"/>
    </row>
    <row r="127" spans="1:20" x14ac:dyDescent="0.2">
      <c r="A127" s="77"/>
      <c r="B127" s="77"/>
      <c r="C127" s="12"/>
      <c r="D127" s="76">
        <f t="shared" si="41"/>
        <v>0</v>
      </c>
      <c r="E127" s="76">
        <f t="shared" si="41"/>
        <v>0</v>
      </c>
      <c r="F127" s="22">
        <f t="shared" si="29"/>
        <v>0</v>
      </c>
      <c r="G127" s="22">
        <f t="shared" si="30"/>
        <v>0</v>
      </c>
      <c r="H127" s="22">
        <f t="shared" si="31"/>
        <v>0</v>
      </c>
      <c r="I127" s="22">
        <f t="shared" si="32"/>
        <v>0</v>
      </c>
      <c r="J127" s="22">
        <f t="shared" si="33"/>
        <v>0</v>
      </c>
      <c r="K127" s="22">
        <f t="shared" ca="1" si="25"/>
        <v>-1.1963318756629691E-4</v>
      </c>
      <c r="L127" s="22">
        <f t="shared" ca="1" si="34"/>
        <v>1.4312099567272777E-8</v>
      </c>
      <c r="M127" s="22">
        <f t="shared" ca="1" si="42"/>
        <v>1.2361847363263002E-7</v>
      </c>
      <c r="N127" s="22">
        <f t="shared" ca="1" si="43"/>
        <v>2.729484387988421E-8</v>
      </c>
      <c r="O127" s="22">
        <f t="shared" ca="1" si="44"/>
        <v>7.7097223597543337E-5</v>
      </c>
      <c r="P127" s="12">
        <f t="shared" ca="1" si="35"/>
        <v>1.1963318756629691E-4</v>
      </c>
      <c r="Q127" s="12"/>
      <c r="R127" s="12"/>
      <c r="S127" s="12"/>
      <c r="T127" s="12"/>
    </row>
    <row r="128" spans="1:20" x14ac:dyDescent="0.2">
      <c r="A128" s="77"/>
      <c r="B128" s="77"/>
      <c r="C128" s="12"/>
      <c r="D128" s="76">
        <f t="shared" si="41"/>
        <v>0</v>
      </c>
      <c r="E128" s="76">
        <f t="shared" si="41"/>
        <v>0</v>
      </c>
      <c r="F128" s="22">
        <f t="shared" si="29"/>
        <v>0</v>
      </c>
      <c r="G128" s="22">
        <f t="shared" si="30"/>
        <v>0</v>
      </c>
      <c r="H128" s="22">
        <f t="shared" si="31"/>
        <v>0</v>
      </c>
      <c r="I128" s="22">
        <f t="shared" si="32"/>
        <v>0</v>
      </c>
      <c r="J128" s="22">
        <f t="shared" si="33"/>
        <v>0</v>
      </c>
      <c r="K128" s="22">
        <f t="shared" ca="1" si="25"/>
        <v>-1.1963318756629691E-4</v>
      </c>
      <c r="L128" s="22">
        <f t="shared" ca="1" si="34"/>
        <v>1.4312099567272777E-8</v>
      </c>
      <c r="M128" s="22">
        <f t="shared" ca="1" si="42"/>
        <v>1.2361847363263002E-7</v>
      </c>
      <c r="N128" s="22">
        <f t="shared" ca="1" si="43"/>
        <v>2.729484387988421E-8</v>
      </c>
      <c r="O128" s="22">
        <f t="shared" ca="1" si="44"/>
        <v>7.7097223597543337E-5</v>
      </c>
      <c r="P128" s="12">
        <f t="shared" ca="1" si="35"/>
        <v>1.1963318756629691E-4</v>
      </c>
      <c r="Q128" s="12"/>
      <c r="R128" s="12"/>
      <c r="S128" s="12"/>
      <c r="T128" s="12"/>
    </row>
    <row r="129" spans="1:20" x14ac:dyDescent="0.2">
      <c r="A129" s="77"/>
      <c r="B129" s="77"/>
      <c r="C129" s="12"/>
      <c r="D129" s="76">
        <f t="shared" si="41"/>
        <v>0</v>
      </c>
      <c r="E129" s="76">
        <f t="shared" si="41"/>
        <v>0</v>
      </c>
      <c r="F129" s="22">
        <f t="shared" si="29"/>
        <v>0</v>
      </c>
      <c r="G129" s="22">
        <f t="shared" si="30"/>
        <v>0</v>
      </c>
      <c r="H129" s="22">
        <f t="shared" si="31"/>
        <v>0</v>
      </c>
      <c r="I129" s="22">
        <f t="shared" si="32"/>
        <v>0</v>
      </c>
      <c r="J129" s="22">
        <f t="shared" si="33"/>
        <v>0</v>
      </c>
      <c r="K129" s="22">
        <f t="shared" ca="1" si="25"/>
        <v>-1.1963318756629691E-4</v>
      </c>
      <c r="L129" s="22">
        <f t="shared" ca="1" si="34"/>
        <v>1.4312099567272777E-8</v>
      </c>
      <c r="M129" s="22">
        <f t="shared" ca="1" si="42"/>
        <v>1.2361847363263002E-7</v>
      </c>
      <c r="N129" s="22">
        <f t="shared" ca="1" si="43"/>
        <v>2.729484387988421E-8</v>
      </c>
      <c r="O129" s="22">
        <f t="shared" ca="1" si="44"/>
        <v>7.7097223597543337E-5</v>
      </c>
      <c r="P129" s="12">
        <f t="shared" ca="1" si="35"/>
        <v>1.1963318756629691E-4</v>
      </c>
      <c r="Q129" s="12"/>
      <c r="R129" s="12"/>
      <c r="S129" s="12"/>
      <c r="T129" s="12"/>
    </row>
    <row r="130" spans="1:20" x14ac:dyDescent="0.2">
      <c r="A130" s="77"/>
      <c r="B130" s="77"/>
      <c r="C130" s="12"/>
      <c r="D130" s="76">
        <f t="shared" si="41"/>
        <v>0</v>
      </c>
      <c r="E130" s="76">
        <f t="shared" si="41"/>
        <v>0</v>
      </c>
      <c r="F130" s="22">
        <f t="shared" si="29"/>
        <v>0</v>
      </c>
      <c r="G130" s="22">
        <f t="shared" si="30"/>
        <v>0</v>
      </c>
      <c r="H130" s="22">
        <f t="shared" si="31"/>
        <v>0</v>
      </c>
      <c r="I130" s="22">
        <f t="shared" si="32"/>
        <v>0</v>
      </c>
      <c r="J130" s="22">
        <f t="shared" si="33"/>
        <v>0</v>
      </c>
      <c r="K130" s="22">
        <f t="shared" ca="1" si="25"/>
        <v>-1.1963318756629691E-4</v>
      </c>
      <c r="L130" s="22">
        <f t="shared" ca="1" si="34"/>
        <v>1.4312099567272777E-8</v>
      </c>
      <c r="M130" s="22">
        <f t="shared" ca="1" si="42"/>
        <v>1.2361847363263002E-7</v>
      </c>
      <c r="N130" s="22">
        <f t="shared" ca="1" si="43"/>
        <v>2.729484387988421E-8</v>
      </c>
      <c r="O130" s="22">
        <f t="shared" ca="1" si="44"/>
        <v>7.7097223597543337E-5</v>
      </c>
      <c r="P130" s="12">
        <f t="shared" ca="1" si="35"/>
        <v>1.1963318756629691E-4</v>
      </c>
      <c r="Q130" s="12"/>
      <c r="R130" s="12"/>
      <c r="S130" s="12"/>
      <c r="T130" s="12"/>
    </row>
    <row r="131" spans="1:20" x14ac:dyDescent="0.2">
      <c r="A131" s="77"/>
      <c r="B131" s="77"/>
      <c r="C131" s="12"/>
      <c r="D131" s="76">
        <f t="shared" si="41"/>
        <v>0</v>
      </c>
      <c r="E131" s="76">
        <f t="shared" si="41"/>
        <v>0</v>
      </c>
      <c r="F131" s="22">
        <f t="shared" si="29"/>
        <v>0</v>
      </c>
      <c r="G131" s="22">
        <f t="shared" si="30"/>
        <v>0</v>
      </c>
      <c r="H131" s="22">
        <f t="shared" si="31"/>
        <v>0</v>
      </c>
      <c r="I131" s="22">
        <f t="shared" si="32"/>
        <v>0</v>
      </c>
      <c r="J131" s="22">
        <f t="shared" si="33"/>
        <v>0</v>
      </c>
      <c r="K131" s="22">
        <f t="shared" ca="1" si="25"/>
        <v>-1.1963318756629691E-4</v>
      </c>
      <c r="L131" s="22">
        <f t="shared" ca="1" si="34"/>
        <v>1.4312099567272777E-8</v>
      </c>
      <c r="M131" s="22">
        <f t="shared" ca="1" si="42"/>
        <v>1.2361847363263002E-7</v>
      </c>
      <c r="N131" s="22">
        <f t="shared" ca="1" si="43"/>
        <v>2.729484387988421E-8</v>
      </c>
      <c r="O131" s="22">
        <f t="shared" ca="1" si="44"/>
        <v>7.7097223597543337E-5</v>
      </c>
      <c r="P131" s="12">
        <f t="shared" ca="1" si="35"/>
        <v>1.1963318756629691E-4</v>
      </c>
      <c r="Q131" s="12"/>
      <c r="R131" s="12"/>
      <c r="S131" s="12"/>
      <c r="T131" s="12"/>
    </row>
    <row r="132" spans="1:20" x14ac:dyDescent="0.2">
      <c r="A132" s="77"/>
      <c r="B132" s="77"/>
      <c r="C132" s="12"/>
      <c r="D132" s="76">
        <f t="shared" si="41"/>
        <v>0</v>
      </c>
      <c r="E132" s="76">
        <f t="shared" si="41"/>
        <v>0</v>
      </c>
      <c r="F132" s="22">
        <f t="shared" si="29"/>
        <v>0</v>
      </c>
      <c r="G132" s="22">
        <f t="shared" si="30"/>
        <v>0</v>
      </c>
      <c r="H132" s="22">
        <f t="shared" si="31"/>
        <v>0</v>
      </c>
      <c r="I132" s="22">
        <f t="shared" si="32"/>
        <v>0</v>
      </c>
      <c r="J132" s="22">
        <f t="shared" si="33"/>
        <v>0</v>
      </c>
      <c r="K132" s="22">
        <f t="shared" ca="1" si="25"/>
        <v>-1.1963318756629691E-4</v>
      </c>
      <c r="L132" s="22">
        <f t="shared" ca="1" si="34"/>
        <v>1.4312099567272777E-8</v>
      </c>
      <c r="M132" s="22">
        <f t="shared" ca="1" si="42"/>
        <v>1.2361847363263002E-7</v>
      </c>
      <c r="N132" s="22">
        <f t="shared" ca="1" si="43"/>
        <v>2.729484387988421E-8</v>
      </c>
      <c r="O132" s="22">
        <f t="shared" ca="1" si="44"/>
        <v>7.7097223597543337E-5</v>
      </c>
      <c r="P132" s="12">
        <f t="shared" ca="1" si="35"/>
        <v>1.1963318756629691E-4</v>
      </c>
      <c r="Q132" s="12"/>
      <c r="R132" s="12"/>
      <c r="S132" s="12"/>
      <c r="T132" s="12"/>
    </row>
    <row r="133" spans="1:20" x14ac:dyDescent="0.2">
      <c r="A133" s="77"/>
      <c r="B133" s="77"/>
      <c r="C133" s="12"/>
      <c r="D133" s="76">
        <f t="shared" si="41"/>
        <v>0</v>
      </c>
      <c r="E133" s="76">
        <f t="shared" si="41"/>
        <v>0</v>
      </c>
      <c r="F133" s="22">
        <f t="shared" si="29"/>
        <v>0</v>
      </c>
      <c r="G133" s="22">
        <f t="shared" si="30"/>
        <v>0</v>
      </c>
      <c r="H133" s="22">
        <f t="shared" si="31"/>
        <v>0</v>
      </c>
      <c r="I133" s="22">
        <f t="shared" si="32"/>
        <v>0</v>
      </c>
      <c r="J133" s="22">
        <f t="shared" si="33"/>
        <v>0</v>
      </c>
      <c r="K133" s="22">
        <f t="shared" ca="1" si="25"/>
        <v>-1.1963318756629691E-4</v>
      </c>
      <c r="L133" s="22">
        <f t="shared" ca="1" si="34"/>
        <v>1.4312099567272777E-8</v>
      </c>
      <c r="M133" s="22">
        <f t="shared" ca="1" si="42"/>
        <v>1.2361847363263002E-7</v>
      </c>
      <c r="N133" s="22">
        <f t="shared" ca="1" si="43"/>
        <v>2.729484387988421E-8</v>
      </c>
      <c r="O133" s="22">
        <f t="shared" ca="1" si="44"/>
        <v>7.7097223597543337E-5</v>
      </c>
      <c r="P133" s="12">
        <f t="shared" ca="1" si="35"/>
        <v>1.1963318756629691E-4</v>
      </c>
      <c r="Q133" s="12"/>
      <c r="R133" s="12"/>
      <c r="S133" s="12"/>
      <c r="T133" s="12"/>
    </row>
    <row r="134" spans="1:20" x14ac:dyDescent="0.2">
      <c r="A134" s="77"/>
      <c r="B134" s="77"/>
      <c r="C134" s="12"/>
      <c r="D134" s="76">
        <f t="shared" si="41"/>
        <v>0</v>
      </c>
      <c r="E134" s="76">
        <f t="shared" si="41"/>
        <v>0</v>
      </c>
      <c r="F134" s="22">
        <f t="shared" si="29"/>
        <v>0</v>
      </c>
      <c r="G134" s="22">
        <f t="shared" si="30"/>
        <v>0</v>
      </c>
      <c r="H134" s="22">
        <f t="shared" si="31"/>
        <v>0</v>
      </c>
      <c r="I134" s="22">
        <f t="shared" si="32"/>
        <v>0</v>
      </c>
      <c r="J134" s="22">
        <f t="shared" si="33"/>
        <v>0</v>
      </c>
      <c r="K134" s="22">
        <f t="shared" ca="1" si="25"/>
        <v>-1.1963318756629691E-4</v>
      </c>
      <c r="L134" s="22">
        <f t="shared" ca="1" si="34"/>
        <v>1.4312099567272777E-8</v>
      </c>
      <c r="M134" s="22">
        <f t="shared" ca="1" si="42"/>
        <v>1.2361847363263002E-7</v>
      </c>
      <c r="N134" s="22">
        <f t="shared" ca="1" si="43"/>
        <v>2.729484387988421E-8</v>
      </c>
      <c r="O134" s="22">
        <f t="shared" ca="1" si="44"/>
        <v>7.7097223597543337E-5</v>
      </c>
      <c r="P134" s="12">
        <f t="shared" ca="1" si="35"/>
        <v>1.1963318756629691E-4</v>
      </c>
      <c r="Q134" s="12"/>
      <c r="R134" s="12"/>
      <c r="S134" s="12"/>
      <c r="T134" s="12"/>
    </row>
    <row r="135" spans="1:20" x14ac:dyDescent="0.2">
      <c r="A135" s="77"/>
      <c r="B135" s="77"/>
      <c r="C135" s="12"/>
      <c r="D135" s="76">
        <f t="shared" si="41"/>
        <v>0</v>
      </c>
      <c r="E135" s="76">
        <f t="shared" si="41"/>
        <v>0</v>
      </c>
      <c r="F135" s="22">
        <f t="shared" si="29"/>
        <v>0</v>
      </c>
      <c r="G135" s="22">
        <f t="shared" si="30"/>
        <v>0</v>
      </c>
      <c r="H135" s="22">
        <f t="shared" si="31"/>
        <v>0</v>
      </c>
      <c r="I135" s="22">
        <f t="shared" si="32"/>
        <v>0</v>
      </c>
      <c r="J135" s="22">
        <f t="shared" si="33"/>
        <v>0</v>
      </c>
      <c r="K135" s="22">
        <f t="shared" ca="1" si="25"/>
        <v>-1.1963318756629691E-4</v>
      </c>
      <c r="L135" s="22">
        <f t="shared" ca="1" si="34"/>
        <v>1.4312099567272777E-8</v>
      </c>
      <c r="M135" s="22">
        <f t="shared" ca="1" si="42"/>
        <v>1.2361847363263002E-7</v>
      </c>
      <c r="N135" s="22">
        <f t="shared" ca="1" si="43"/>
        <v>2.729484387988421E-8</v>
      </c>
      <c r="O135" s="22">
        <f t="shared" ca="1" si="44"/>
        <v>7.7097223597543337E-5</v>
      </c>
      <c r="P135" s="12">
        <f t="shared" ca="1" si="35"/>
        <v>1.1963318756629691E-4</v>
      </c>
      <c r="Q135" s="12"/>
      <c r="R135" s="12"/>
      <c r="S135" s="12"/>
      <c r="T135" s="12"/>
    </row>
    <row r="136" spans="1:20" x14ac:dyDescent="0.2">
      <c r="A136" s="77"/>
      <c r="B136" s="77"/>
      <c r="C136" s="12"/>
      <c r="D136" s="76">
        <f t="shared" si="41"/>
        <v>0</v>
      </c>
      <c r="E136" s="76">
        <f t="shared" si="41"/>
        <v>0</v>
      </c>
      <c r="F136" s="22">
        <f t="shared" si="29"/>
        <v>0</v>
      </c>
      <c r="G136" s="22">
        <f t="shared" si="30"/>
        <v>0</v>
      </c>
      <c r="H136" s="22">
        <f t="shared" si="31"/>
        <v>0</v>
      </c>
      <c r="I136" s="22">
        <f t="shared" si="32"/>
        <v>0</v>
      </c>
      <c r="J136" s="22">
        <f t="shared" si="33"/>
        <v>0</v>
      </c>
      <c r="K136" s="22">
        <f t="shared" ca="1" si="25"/>
        <v>-1.1963318756629691E-4</v>
      </c>
      <c r="L136" s="22">
        <f t="shared" ca="1" si="34"/>
        <v>1.4312099567272777E-8</v>
      </c>
      <c r="M136" s="22">
        <f t="shared" ca="1" si="42"/>
        <v>1.2361847363263002E-7</v>
      </c>
      <c r="N136" s="22">
        <f t="shared" ca="1" si="43"/>
        <v>2.729484387988421E-8</v>
      </c>
      <c r="O136" s="22">
        <f t="shared" ca="1" si="44"/>
        <v>7.7097223597543337E-5</v>
      </c>
      <c r="P136" s="12">
        <f t="shared" ca="1" si="35"/>
        <v>1.1963318756629691E-4</v>
      </c>
      <c r="Q136" s="12"/>
      <c r="R136" s="12"/>
      <c r="S136" s="12"/>
      <c r="T136" s="12"/>
    </row>
    <row r="137" spans="1:20" x14ac:dyDescent="0.2">
      <c r="A137" s="77"/>
      <c r="B137" s="77"/>
      <c r="C137" s="12"/>
      <c r="D137" s="76">
        <f t="shared" si="41"/>
        <v>0</v>
      </c>
      <c r="E137" s="76">
        <f t="shared" si="41"/>
        <v>0</v>
      </c>
      <c r="F137" s="22">
        <f t="shared" si="29"/>
        <v>0</v>
      </c>
      <c r="G137" s="22">
        <f t="shared" si="30"/>
        <v>0</v>
      </c>
      <c r="H137" s="22">
        <f t="shared" si="31"/>
        <v>0</v>
      </c>
      <c r="I137" s="22">
        <f t="shared" si="32"/>
        <v>0</v>
      </c>
      <c r="J137" s="22">
        <f t="shared" si="33"/>
        <v>0</v>
      </c>
      <c r="K137" s="22">
        <f t="shared" ca="1" si="25"/>
        <v>-1.1963318756629691E-4</v>
      </c>
      <c r="L137" s="22">
        <f t="shared" ca="1" si="34"/>
        <v>1.4312099567272777E-8</v>
      </c>
      <c r="M137" s="22">
        <f t="shared" ca="1" si="42"/>
        <v>1.2361847363263002E-7</v>
      </c>
      <c r="N137" s="22">
        <f t="shared" ca="1" si="43"/>
        <v>2.729484387988421E-8</v>
      </c>
      <c r="O137" s="22">
        <f t="shared" ca="1" si="44"/>
        <v>7.7097223597543337E-5</v>
      </c>
      <c r="P137" s="12">
        <f t="shared" ca="1" si="35"/>
        <v>1.1963318756629691E-4</v>
      </c>
      <c r="Q137" s="12"/>
      <c r="R137" s="12"/>
      <c r="S137" s="12"/>
      <c r="T137" s="12"/>
    </row>
    <row r="138" spans="1:20" x14ac:dyDescent="0.2">
      <c r="A138" s="77"/>
      <c r="B138" s="77"/>
      <c r="C138" s="12"/>
      <c r="D138" s="76">
        <f t="shared" si="41"/>
        <v>0</v>
      </c>
      <c r="E138" s="76">
        <f t="shared" si="41"/>
        <v>0</v>
      </c>
      <c r="F138" s="22">
        <f t="shared" si="29"/>
        <v>0</v>
      </c>
      <c r="G138" s="22">
        <f t="shared" si="30"/>
        <v>0</v>
      </c>
      <c r="H138" s="22">
        <f t="shared" si="31"/>
        <v>0</v>
      </c>
      <c r="I138" s="22">
        <f t="shared" si="32"/>
        <v>0</v>
      </c>
      <c r="J138" s="22">
        <f t="shared" si="33"/>
        <v>0</v>
      </c>
      <c r="K138" s="22">
        <f t="shared" ca="1" si="25"/>
        <v>-1.1963318756629691E-4</v>
      </c>
      <c r="L138" s="22">
        <f t="shared" ca="1" si="34"/>
        <v>1.4312099567272777E-8</v>
      </c>
      <c r="M138" s="22">
        <f t="shared" ca="1" si="42"/>
        <v>1.2361847363263002E-7</v>
      </c>
      <c r="N138" s="22">
        <f t="shared" ca="1" si="43"/>
        <v>2.729484387988421E-8</v>
      </c>
      <c r="O138" s="22">
        <f t="shared" ca="1" si="44"/>
        <v>7.7097223597543337E-5</v>
      </c>
      <c r="P138" s="12">
        <f t="shared" ca="1" si="35"/>
        <v>1.1963318756629691E-4</v>
      </c>
      <c r="Q138" s="12"/>
      <c r="R138" s="12"/>
      <c r="S138" s="12"/>
      <c r="T138" s="12"/>
    </row>
    <row r="139" spans="1:20" x14ac:dyDescent="0.2">
      <c r="A139" s="77"/>
      <c r="B139" s="77"/>
      <c r="C139" s="12"/>
      <c r="D139" s="76">
        <f t="shared" si="41"/>
        <v>0</v>
      </c>
      <c r="E139" s="76">
        <f t="shared" si="41"/>
        <v>0</v>
      </c>
      <c r="F139" s="22">
        <f t="shared" si="29"/>
        <v>0</v>
      </c>
      <c r="G139" s="22">
        <f t="shared" si="30"/>
        <v>0</v>
      </c>
      <c r="H139" s="22">
        <f t="shared" si="31"/>
        <v>0</v>
      </c>
      <c r="I139" s="22">
        <f t="shared" si="32"/>
        <v>0</v>
      </c>
      <c r="J139" s="22">
        <f t="shared" si="33"/>
        <v>0</v>
      </c>
      <c r="K139" s="22">
        <f t="shared" ca="1" si="25"/>
        <v>-1.1963318756629691E-4</v>
      </c>
      <c r="L139" s="22">
        <f t="shared" ca="1" si="34"/>
        <v>1.4312099567272777E-8</v>
      </c>
      <c r="M139" s="22">
        <f t="shared" ca="1" si="42"/>
        <v>1.2361847363263002E-7</v>
      </c>
      <c r="N139" s="22">
        <f t="shared" ca="1" si="43"/>
        <v>2.729484387988421E-8</v>
      </c>
      <c r="O139" s="22">
        <f t="shared" ca="1" si="44"/>
        <v>7.7097223597543337E-5</v>
      </c>
      <c r="P139" s="12">
        <f t="shared" ca="1" si="35"/>
        <v>1.1963318756629691E-4</v>
      </c>
      <c r="Q139" s="12"/>
      <c r="R139" s="12"/>
      <c r="S139" s="12"/>
      <c r="T139" s="12"/>
    </row>
    <row r="140" spans="1:20" x14ac:dyDescent="0.2">
      <c r="A140" s="77"/>
      <c r="B140" s="77"/>
      <c r="C140" s="12"/>
      <c r="D140" s="76">
        <f t="shared" si="41"/>
        <v>0</v>
      </c>
      <c r="E140" s="76">
        <f t="shared" si="41"/>
        <v>0</v>
      </c>
      <c r="F140" s="22">
        <f t="shared" si="29"/>
        <v>0</v>
      </c>
      <c r="G140" s="22">
        <f t="shared" si="30"/>
        <v>0</v>
      </c>
      <c r="H140" s="22">
        <f t="shared" si="31"/>
        <v>0</v>
      </c>
      <c r="I140" s="22">
        <f t="shared" si="32"/>
        <v>0</v>
      </c>
      <c r="J140" s="22">
        <f t="shared" si="33"/>
        <v>0</v>
      </c>
      <c r="K140" s="22">
        <f t="shared" ca="1" si="25"/>
        <v>-1.1963318756629691E-4</v>
      </c>
      <c r="L140" s="22">
        <f t="shared" ca="1" si="34"/>
        <v>1.4312099567272777E-8</v>
      </c>
      <c r="M140" s="22">
        <f t="shared" ca="1" si="42"/>
        <v>1.2361847363263002E-7</v>
      </c>
      <c r="N140" s="22">
        <f t="shared" ca="1" si="43"/>
        <v>2.729484387988421E-8</v>
      </c>
      <c r="O140" s="22">
        <f t="shared" ca="1" si="44"/>
        <v>7.7097223597543337E-5</v>
      </c>
      <c r="P140" s="12">
        <f t="shared" ca="1" si="35"/>
        <v>1.1963318756629691E-4</v>
      </c>
      <c r="Q140" s="12"/>
      <c r="R140" s="12"/>
      <c r="S140" s="12"/>
      <c r="T140" s="12"/>
    </row>
    <row r="141" spans="1:20" x14ac:dyDescent="0.2">
      <c r="A141" s="77"/>
      <c r="B141" s="77"/>
      <c r="C141" s="12"/>
      <c r="D141" s="76">
        <f t="shared" si="41"/>
        <v>0</v>
      </c>
      <c r="E141" s="76">
        <f t="shared" si="41"/>
        <v>0</v>
      </c>
      <c r="F141" s="22">
        <f t="shared" si="29"/>
        <v>0</v>
      </c>
      <c r="G141" s="22">
        <f t="shared" si="30"/>
        <v>0</v>
      </c>
      <c r="H141" s="22">
        <f t="shared" si="31"/>
        <v>0</v>
      </c>
      <c r="I141" s="22">
        <f t="shared" si="32"/>
        <v>0</v>
      </c>
      <c r="J141" s="22">
        <f t="shared" si="33"/>
        <v>0</v>
      </c>
      <c r="K141" s="22">
        <f t="shared" ca="1" si="25"/>
        <v>-1.1963318756629691E-4</v>
      </c>
      <c r="L141" s="22">
        <f t="shared" ca="1" si="34"/>
        <v>1.4312099567272777E-8</v>
      </c>
      <c r="M141" s="22">
        <f t="shared" ca="1" si="42"/>
        <v>1.2361847363263002E-7</v>
      </c>
      <c r="N141" s="22">
        <f t="shared" ca="1" si="43"/>
        <v>2.729484387988421E-8</v>
      </c>
      <c r="O141" s="22">
        <f t="shared" ca="1" si="44"/>
        <v>7.7097223597543337E-5</v>
      </c>
      <c r="P141" s="12">
        <f t="shared" ca="1" si="35"/>
        <v>1.1963318756629691E-4</v>
      </c>
      <c r="Q141" s="12"/>
      <c r="R141" s="12"/>
      <c r="S141" s="12"/>
      <c r="T141" s="12"/>
    </row>
    <row r="142" spans="1:20" x14ac:dyDescent="0.2">
      <c r="A142" s="77"/>
      <c r="B142" s="77"/>
      <c r="C142" s="12"/>
      <c r="D142" s="76">
        <f t="shared" si="41"/>
        <v>0</v>
      </c>
      <c r="E142" s="76">
        <f t="shared" si="41"/>
        <v>0</v>
      </c>
      <c r="F142" s="22">
        <f t="shared" si="29"/>
        <v>0</v>
      </c>
      <c r="G142" s="22">
        <f t="shared" si="30"/>
        <v>0</v>
      </c>
      <c r="H142" s="22">
        <f t="shared" si="31"/>
        <v>0</v>
      </c>
      <c r="I142" s="22">
        <f t="shared" si="32"/>
        <v>0</v>
      </c>
      <c r="J142" s="22">
        <f t="shared" si="33"/>
        <v>0</v>
      </c>
      <c r="K142" s="22">
        <f t="shared" ca="1" si="25"/>
        <v>-1.1963318756629691E-4</v>
      </c>
      <c r="L142" s="22">
        <f t="shared" ca="1" si="34"/>
        <v>1.4312099567272777E-8</v>
      </c>
      <c r="M142" s="22">
        <f t="shared" ca="1" si="42"/>
        <v>1.2361847363263002E-7</v>
      </c>
      <c r="N142" s="22">
        <f t="shared" ca="1" si="43"/>
        <v>2.729484387988421E-8</v>
      </c>
      <c r="O142" s="22">
        <f t="shared" ca="1" si="44"/>
        <v>7.7097223597543337E-5</v>
      </c>
      <c r="P142" s="12">
        <f t="shared" ca="1" si="35"/>
        <v>1.1963318756629691E-4</v>
      </c>
      <c r="Q142" s="12"/>
      <c r="R142" s="12"/>
      <c r="S142" s="12"/>
      <c r="T142" s="12"/>
    </row>
    <row r="143" spans="1:20" x14ac:dyDescent="0.2">
      <c r="A143" s="77"/>
      <c r="B143" s="77"/>
      <c r="C143" s="12"/>
      <c r="D143" s="76">
        <f t="shared" si="41"/>
        <v>0</v>
      </c>
      <c r="E143" s="76">
        <f t="shared" si="41"/>
        <v>0</v>
      </c>
      <c r="F143" s="22">
        <f t="shared" si="29"/>
        <v>0</v>
      </c>
      <c r="G143" s="22">
        <f t="shared" si="30"/>
        <v>0</v>
      </c>
      <c r="H143" s="22">
        <f t="shared" si="31"/>
        <v>0</v>
      </c>
      <c r="I143" s="22">
        <f t="shared" si="32"/>
        <v>0</v>
      </c>
      <c r="J143" s="22">
        <f t="shared" si="33"/>
        <v>0</v>
      </c>
      <c r="K143" s="22">
        <f t="shared" ca="1" si="25"/>
        <v>-1.1963318756629691E-4</v>
      </c>
      <c r="L143" s="22">
        <f t="shared" ca="1" si="34"/>
        <v>1.4312099567272777E-8</v>
      </c>
      <c r="M143" s="22">
        <f t="shared" ca="1" si="42"/>
        <v>1.2361847363263002E-7</v>
      </c>
      <c r="N143" s="22">
        <f t="shared" ca="1" si="43"/>
        <v>2.729484387988421E-8</v>
      </c>
      <c r="O143" s="22">
        <f t="shared" ca="1" si="44"/>
        <v>7.7097223597543337E-5</v>
      </c>
      <c r="P143" s="12">
        <f t="shared" ca="1" si="35"/>
        <v>1.1963318756629691E-4</v>
      </c>
      <c r="Q143" s="12"/>
      <c r="R143" s="12"/>
      <c r="S143" s="12"/>
      <c r="T143" s="12"/>
    </row>
    <row r="144" spans="1:20" x14ac:dyDescent="0.2">
      <c r="A144" s="77"/>
      <c r="B144" s="77"/>
      <c r="C144" s="12"/>
      <c r="D144" s="76">
        <f t="shared" si="41"/>
        <v>0</v>
      </c>
      <c r="E144" s="76">
        <f t="shared" si="41"/>
        <v>0</v>
      </c>
      <c r="F144" s="22">
        <f t="shared" si="29"/>
        <v>0</v>
      </c>
      <c r="G144" s="22">
        <f t="shared" si="30"/>
        <v>0</v>
      </c>
      <c r="H144" s="22">
        <f t="shared" si="31"/>
        <v>0</v>
      </c>
      <c r="I144" s="22">
        <f t="shared" si="32"/>
        <v>0</v>
      </c>
      <c r="J144" s="22">
        <f t="shared" si="33"/>
        <v>0</v>
      </c>
      <c r="K144" s="22">
        <f t="shared" ca="1" si="25"/>
        <v>-1.1963318756629691E-4</v>
      </c>
      <c r="L144" s="22">
        <f t="shared" ca="1" si="34"/>
        <v>1.4312099567272777E-8</v>
      </c>
      <c r="M144" s="22">
        <f t="shared" ca="1" si="42"/>
        <v>1.2361847363263002E-7</v>
      </c>
      <c r="N144" s="22">
        <f t="shared" ca="1" si="43"/>
        <v>2.729484387988421E-8</v>
      </c>
      <c r="O144" s="22">
        <f t="shared" ca="1" si="44"/>
        <v>7.7097223597543337E-5</v>
      </c>
      <c r="P144" s="12">
        <f t="shared" ca="1" si="35"/>
        <v>1.1963318756629691E-4</v>
      </c>
      <c r="Q144" s="12"/>
      <c r="R144" s="12"/>
      <c r="S144" s="12"/>
      <c r="T144" s="12"/>
    </row>
    <row r="145" spans="1:20" x14ac:dyDescent="0.2">
      <c r="A145" s="77"/>
      <c r="B145" s="77"/>
      <c r="C145" s="12"/>
      <c r="D145" s="76">
        <f t="shared" si="41"/>
        <v>0</v>
      </c>
      <c r="E145" s="76">
        <f t="shared" si="41"/>
        <v>0</v>
      </c>
      <c r="F145" s="22">
        <f t="shared" si="29"/>
        <v>0</v>
      </c>
      <c r="G145" s="22">
        <f t="shared" si="30"/>
        <v>0</v>
      </c>
      <c r="H145" s="22">
        <f t="shared" si="31"/>
        <v>0</v>
      </c>
      <c r="I145" s="22">
        <f t="shared" si="32"/>
        <v>0</v>
      </c>
      <c r="J145" s="22">
        <f t="shared" si="33"/>
        <v>0</v>
      </c>
      <c r="K145" s="22">
        <f t="shared" ca="1" si="25"/>
        <v>-1.1963318756629691E-4</v>
      </c>
      <c r="L145" s="22">
        <f t="shared" ca="1" si="34"/>
        <v>1.4312099567272777E-8</v>
      </c>
      <c r="M145" s="22">
        <f t="shared" ca="1" si="42"/>
        <v>1.2361847363263002E-7</v>
      </c>
      <c r="N145" s="22">
        <f t="shared" ca="1" si="43"/>
        <v>2.729484387988421E-8</v>
      </c>
      <c r="O145" s="22">
        <f t="shared" ca="1" si="44"/>
        <v>7.7097223597543337E-5</v>
      </c>
      <c r="P145" s="12">
        <f t="shared" ca="1" si="35"/>
        <v>1.1963318756629691E-4</v>
      </c>
      <c r="Q145" s="12"/>
      <c r="R145" s="12"/>
      <c r="S145" s="12"/>
      <c r="T145" s="12"/>
    </row>
    <row r="146" spans="1:20" x14ac:dyDescent="0.2">
      <c r="A146" s="77"/>
      <c r="B146" s="77"/>
      <c r="C146" s="12"/>
      <c r="D146" s="76">
        <f t="shared" si="41"/>
        <v>0</v>
      </c>
      <c r="E146" s="76">
        <f t="shared" si="41"/>
        <v>0</v>
      </c>
      <c r="F146" s="22">
        <f t="shared" si="29"/>
        <v>0</v>
      </c>
      <c r="G146" s="22">
        <f t="shared" si="30"/>
        <v>0</v>
      </c>
      <c r="H146" s="22">
        <f t="shared" si="31"/>
        <v>0</v>
      </c>
      <c r="I146" s="22">
        <f t="shared" si="32"/>
        <v>0</v>
      </c>
      <c r="J146" s="22">
        <f t="shared" si="33"/>
        <v>0</v>
      </c>
      <c r="K146" s="22">
        <f t="shared" ca="1" si="25"/>
        <v>-1.1963318756629691E-4</v>
      </c>
      <c r="L146" s="22">
        <f t="shared" ca="1" si="34"/>
        <v>1.4312099567272777E-8</v>
      </c>
      <c r="M146" s="22">
        <f t="shared" ca="1" si="42"/>
        <v>1.2361847363263002E-7</v>
      </c>
      <c r="N146" s="22">
        <f t="shared" ca="1" si="43"/>
        <v>2.729484387988421E-8</v>
      </c>
      <c r="O146" s="22">
        <f t="shared" ca="1" si="44"/>
        <v>7.7097223597543337E-5</v>
      </c>
      <c r="P146" s="12">
        <f t="shared" ca="1" si="35"/>
        <v>1.1963318756629691E-4</v>
      </c>
      <c r="Q146" s="12"/>
      <c r="R146" s="12"/>
      <c r="S146" s="12"/>
      <c r="T146" s="12"/>
    </row>
    <row r="147" spans="1:20" x14ac:dyDescent="0.2">
      <c r="A147" s="77"/>
      <c r="B147" s="77"/>
      <c r="C147" s="12"/>
      <c r="D147" s="76">
        <f t="shared" si="41"/>
        <v>0</v>
      </c>
      <c r="E147" s="76">
        <f t="shared" si="41"/>
        <v>0</v>
      </c>
      <c r="F147" s="22">
        <f t="shared" si="29"/>
        <v>0</v>
      </c>
      <c r="G147" s="22">
        <f t="shared" si="30"/>
        <v>0</v>
      </c>
      <c r="H147" s="22">
        <f t="shared" si="31"/>
        <v>0</v>
      </c>
      <c r="I147" s="22">
        <f t="shared" si="32"/>
        <v>0</v>
      </c>
      <c r="J147" s="22">
        <f t="shared" si="33"/>
        <v>0</v>
      </c>
      <c r="K147" s="22">
        <f t="shared" ca="1" si="25"/>
        <v>-1.1963318756629691E-4</v>
      </c>
      <c r="L147" s="22">
        <f t="shared" ca="1" si="34"/>
        <v>1.4312099567272777E-8</v>
      </c>
      <c r="M147" s="22">
        <f t="shared" ca="1" si="42"/>
        <v>1.2361847363263002E-7</v>
      </c>
      <c r="N147" s="22">
        <f t="shared" ca="1" si="43"/>
        <v>2.729484387988421E-8</v>
      </c>
      <c r="O147" s="22">
        <f t="shared" ca="1" si="44"/>
        <v>7.7097223597543337E-5</v>
      </c>
      <c r="P147" s="12">
        <f t="shared" ca="1" si="35"/>
        <v>1.1963318756629691E-4</v>
      </c>
      <c r="Q147" s="12"/>
      <c r="R147" s="12"/>
      <c r="S147" s="12"/>
      <c r="T147" s="12"/>
    </row>
    <row r="148" spans="1:20" x14ac:dyDescent="0.2">
      <c r="A148" s="77"/>
      <c r="B148" s="77"/>
      <c r="C148" s="12"/>
      <c r="D148" s="76">
        <f t="shared" si="41"/>
        <v>0</v>
      </c>
      <c r="E148" s="76">
        <f t="shared" si="41"/>
        <v>0</v>
      </c>
      <c r="F148" s="22">
        <f t="shared" si="29"/>
        <v>0</v>
      </c>
      <c r="G148" s="22">
        <f t="shared" si="30"/>
        <v>0</v>
      </c>
      <c r="H148" s="22">
        <f t="shared" si="31"/>
        <v>0</v>
      </c>
      <c r="I148" s="22">
        <f t="shared" si="32"/>
        <v>0</v>
      </c>
      <c r="J148" s="22">
        <f t="shared" si="33"/>
        <v>0</v>
      </c>
      <c r="K148" s="22">
        <f t="shared" ca="1" si="25"/>
        <v>-1.1963318756629691E-4</v>
      </c>
      <c r="L148" s="22">
        <f t="shared" ca="1" si="34"/>
        <v>1.4312099567272777E-8</v>
      </c>
      <c r="M148" s="22">
        <f t="shared" ca="1" si="42"/>
        <v>1.2361847363263002E-7</v>
      </c>
      <c r="N148" s="22">
        <f t="shared" ca="1" si="43"/>
        <v>2.729484387988421E-8</v>
      </c>
      <c r="O148" s="22">
        <f t="shared" ca="1" si="44"/>
        <v>7.7097223597543337E-5</v>
      </c>
      <c r="P148" s="12">
        <f t="shared" ca="1" si="35"/>
        <v>1.1963318756629691E-4</v>
      </c>
      <c r="Q148" s="12"/>
      <c r="R148" s="12"/>
      <c r="S148" s="12"/>
      <c r="T148" s="12"/>
    </row>
    <row r="149" spans="1:20" x14ac:dyDescent="0.2">
      <c r="A149" s="77"/>
      <c r="B149" s="77"/>
      <c r="C149" s="12"/>
      <c r="D149" s="76">
        <f t="shared" si="41"/>
        <v>0</v>
      </c>
      <c r="E149" s="76">
        <f t="shared" si="41"/>
        <v>0</v>
      </c>
      <c r="F149" s="22">
        <f t="shared" si="29"/>
        <v>0</v>
      </c>
      <c r="G149" s="22">
        <f t="shared" si="30"/>
        <v>0</v>
      </c>
      <c r="H149" s="22">
        <f t="shared" si="31"/>
        <v>0</v>
      </c>
      <c r="I149" s="22">
        <f t="shared" si="32"/>
        <v>0</v>
      </c>
      <c r="J149" s="22">
        <f t="shared" si="33"/>
        <v>0</v>
      </c>
      <c r="K149" s="22">
        <f t="shared" ref="K149:K212" ca="1" si="45">+E$4+E$5*D149+E$6*D149^2</f>
        <v>-1.1963318756629691E-4</v>
      </c>
      <c r="L149" s="22">
        <f t="shared" ca="1" si="34"/>
        <v>1.4312099567272777E-8</v>
      </c>
      <c r="M149" s="22">
        <f t="shared" ca="1" si="42"/>
        <v>1.2361847363263002E-7</v>
      </c>
      <c r="N149" s="22">
        <f t="shared" ca="1" si="43"/>
        <v>2.729484387988421E-8</v>
      </c>
      <c r="O149" s="22">
        <f t="shared" ca="1" si="44"/>
        <v>7.7097223597543337E-5</v>
      </c>
      <c r="P149" s="12">
        <f t="shared" ca="1" si="35"/>
        <v>1.1963318756629691E-4</v>
      </c>
      <c r="Q149" s="12"/>
      <c r="R149" s="12"/>
      <c r="S149" s="12"/>
      <c r="T149" s="12"/>
    </row>
    <row r="150" spans="1:20" x14ac:dyDescent="0.2">
      <c r="A150" s="77"/>
      <c r="B150" s="77"/>
      <c r="C150" s="12"/>
      <c r="D150" s="76">
        <f t="shared" si="41"/>
        <v>0</v>
      </c>
      <c r="E150" s="76">
        <f t="shared" si="41"/>
        <v>0</v>
      </c>
      <c r="F150" s="22">
        <f t="shared" ref="F150:F213" si="46">D150*D150</f>
        <v>0</v>
      </c>
      <c r="G150" s="22">
        <f t="shared" ref="G150:G213" si="47">D150*F150</f>
        <v>0</v>
      </c>
      <c r="H150" s="22">
        <f t="shared" ref="H150:H213" si="48">F150*F150</f>
        <v>0</v>
      </c>
      <c r="I150" s="22">
        <f t="shared" ref="I150:I213" si="49">E150*D150</f>
        <v>0</v>
      </c>
      <c r="J150" s="22">
        <f t="shared" ref="J150:J213" si="50">I150*D150</f>
        <v>0</v>
      </c>
      <c r="K150" s="22">
        <f t="shared" ca="1" si="45"/>
        <v>-1.1963318756629691E-4</v>
      </c>
      <c r="L150" s="22">
        <f t="shared" ref="L150:L213" ca="1" si="51">+(K150-E150)^2</f>
        <v>1.4312099567272777E-8</v>
      </c>
      <c r="M150" s="22">
        <f t="shared" ca="1" si="42"/>
        <v>1.2361847363263002E-7</v>
      </c>
      <c r="N150" s="22">
        <f t="shared" ca="1" si="43"/>
        <v>2.729484387988421E-8</v>
      </c>
      <c r="O150" s="22">
        <f t="shared" ca="1" si="44"/>
        <v>7.7097223597543337E-5</v>
      </c>
      <c r="P150" s="12">
        <f t="shared" ref="P150:P213" ca="1" si="52">+E150-K150</f>
        <v>1.1963318756629691E-4</v>
      </c>
      <c r="Q150" s="12"/>
      <c r="R150" s="12"/>
      <c r="S150" s="12"/>
      <c r="T150" s="12"/>
    </row>
    <row r="151" spans="1:20" x14ac:dyDescent="0.2">
      <c r="A151" s="77"/>
      <c r="B151" s="77"/>
      <c r="C151" s="12"/>
      <c r="D151" s="76">
        <f t="shared" si="41"/>
        <v>0</v>
      </c>
      <c r="E151" s="76">
        <f t="shared" si="41"/>
        <v>0</v>
      </c>
      <c r="F151" s="22">
        <f t="shared" si="46"/>
        <v>0</v>
      </c>
      <c r="G151" s="22">
        <f t="shared" si="47"/>
        <v>0</v>
      </c>
      <c r="H151" s="22">
        <f t="shared" si="48"/>
        <v>0</v>
      </c>
      <c r="I151" s="22">
        <f t="shared" si="49"/>
        <v>0</v>
      </c>
      <c r="J151" s="22">
        <f t="shared" si="50"/>
        <v>0</v>
      </c>
      <c r="K151" s="22">
        <f t="shared" ca="1" si="45"/>
        <v>-1.1963318756629691E-4</v>
      </c>
      <c r="L151" s="22">
        <f t="shared" ca="1" si="51"/>
        <v>1.4312099567272777E-8</v>
      </c>
      <c r="M151" s="22">
        <f t="shared" ca="1" si="42"/>
        <v>1.2361847363263002E-7</v>
      </c>
      <c r="N151" s="22">
        <f t="shared" ca="1" si="43"/>
        <v>2.729484387988421E-8</v>
      </c>
      <c r="O151" s="22">
        <f t="shared" ca="1" si="44"/>
        <v>7.7097223597543337E-5</v>
      </c>
      <c r="P151" s="12">
        <f t="shared" ca="1" si="52"/>
        <v>1.1963318756629691E-4</v>
      </c>
      <c r="Q151" s="12"/>
      <c r="R151" s="12"/>
      <c r="S151" s="12"/>
      <c r="T151" s="12"/>
    </row>
    <row r="152" spans="1:20" x14ac:dyDescent="0.2">
      <c r="A152" s="77"/>
      <c r="B152" s="77"/>
      <c r="C152" s="12"/>
      <c r="D152" s="76">
        <f t="shared" si="41"/>
        <v>0</v>
      </c>
      <c r="E152" s="76">
        <f t="shared" si="41"/>
        <v>0</v>
      </c>
      <c r="F152" s="22">
        <f t="shared" si="46"/>
        <v>0</v>
      </c>
      <c r="G152" s="22">
        <f t="shared" si="47"/>
        <v>0</v>
      </c>
      <c r="H152" s="22">
        <f t="shared" si="48"/>
        <v>0</v>
      </c>
      <c r="I152" s="22">
        <f t="shared" si="49"/>
        <v>0</v>
      </c>
      <c r="J152" s="22">
        <f t="shared" si="50"/>
        <v>0</v>
      </c>
      <c r="K152" s="22">
        <f t="shared" ca="1" si="45"/>
        <v>-1.1963318756629691E-4</v>
      </c>
      <c r="L152" s="22">
        <f t="shared" ca="1" si="51"/>
        <v>1.4312099567272777E-8</v>
      </c>
      <c r="M152" s="22">
        <f t="shared" ca="1" si="42"/>
        <v>1.2361847363263002E-7</v>
      </c>
      <c r="N152" s="22">
        <f t="shared" ca="1" si="43"/>
        <v>2.729484387988421E-8</v>
      </c>
      <c r="O152" s="22">
        <f t="shared" ca="1" si="44"/>
        <v>7.7097223597543337E-5</v>
      </c>
      <c r="P152" s="12">
        <f t="shared" ca="1" si="52"/>
        <v>1.1963318756629691E-4</v>
      </c>
      <c r="Q152" s="12"/>
      <c r="R152" s="12"/>
      <c r="S152" s="12"/>
      <c r="T152" s="12"/>
    </row>
    <row r="153" spans="1:20" x14ac:dyDescent="0.2">
      <c r="A153" s="77"/>
      <c r="B153" s="77"/>
      <c r="C153" s="12"/>
      <c r="D153" s="76">
        <f t="shared" si="41"/>
        <v>0</v>
      </c>
      <c r="E153" s="76">
        <f t="shared" si="41"/>
        <v>0</v>
      </c>
      <c r="F153" s="22">
        <f t="shared" si="46"/>
        <v>0</v>
      </c>
      <c r="G153" s="22">
        <f t="shared" si="47"/>
        <v>0</v>
      </c>
      <c r="H153" s="22">
        <f t="shared" si="48"/>
        <v>0</v>
      </c>
      <c r="I153" s="22">
        <f t="shared" si="49"/>
        <v>0</v>
      </c>
      <c r="J153" s="22">
        <f t="shared" si="50"/>
        <v>0</v>
      </c>
      <c r="K153" s="22">
        <f t="shared" ca="1" si="45"/>
        <v>-1.1963318756629691E-4</v>
      </c>
      <c r="L153" s="22">
        <f t="shared" ca="1" si="51"/>
        <v>1.4312099567272777E-8</v>
      </c>
      <c r="M153" s="22">
        <f t="shared" ca="1" si="42"/>
        <v>1.2361847363263002E-7</v>
      </c>
      <c r="N153" s="22">
        <f t="shared" ca="1" si="43"/>
        <v>2.729484387988421E-8</v>
      </c>
      <c r="O153" s="22">
        <f t="shared" ca="1" si="44"/>
        <v>7.7097223597543337E-5</v>
      </c>
      <c r="P153" s="12">
        <f t="shared" ca="1" si="52"/>
        <v>1.1963318756629691E-4</v>
      </c>
      <c r="Q153" s="12"/>
      <c r="R153" s="12"/>
      <c r="S153" s="12"/>
      <c r="T153" s="12"/>
    </row>
    <row r="154" spans="1:20" x14ac:dyDescent="0.2">
      <c r="A154" s="77"/>
      <c r="B154" s="77"/>
      <c r="C154" s="12"/>
      <c r="D154" s="76">
        <f t="shared" si="41"/>
        <v>0</v>
      </c>
      <c r="E154" s="76">
        <f t="shared" si="41"/>
        <v>0</v>
      </c>
      <c r="F154" s="22">
        <f t="shared" si="46"/>
        <v>0</v>
      </c>
      <c r="G154" s="22">
        <f t="shared" si="47"/>
        <v>0</v>
      </c>
      <c r="H154" s="22">
        <f t="shared" si="48"/>
        <v>0</v>
      </c>
      <c r="I154" s="22">
        <f t="shared" si="49"/>
        <v>0</v>
      </c>
      <c r="J154" s="22">
        <f t="shared" si="50"/>
        <v>0</v>
      </c>
      <c r="K154" s="22">
        <f t="shared" ca="1" si="45"/>
        <v>-1.1963318756629691E-4</v>
      </c>
      <c r="L154" s="22">
        <f t="shared" ca="1" si="51"/>
        <v>1.4312099567272777E-8</v>
      </c>
      <c r="M154" s="22">
        <f t="shared" ca="1" si="42"/>
        <v>1.2361847363263002E-7</v>
      </c>
      <c r="N154" s="22">
        <f t="shared" ca="1" si="43"/>
        <v>2.729484387988421E-8</v>
      </c>
      <c r="O154" s="22">
        <f t="shared" ca="1" si="44"/>
        <v>7.7097223597543337E-5</v>
      </c>
      <c r="P154" s="12">
        <f t="shared" ca="1" si="52"/>
        <v>1.1963318756629691E-4</v>
      </c>
      <c r="Q154" s="12"/>
      <c r="R154" s="12"/>
      <c r="S154" s="12"/>
      <c r="T154" s="12"/>
    </row>
    <row r="155" spans="1:20" x14ac:dyDescent="0.2">
      <c r="A155" s="77"/>
      <c r="B155" s="77"/>
      <c r="C155" s="12"/>
      <c r="D155" s="76">
        <f t="shared" si="41"/>
        <v>0</v>
      </c>
      <c r="E155" s="76">
        <f t="shared" si="41"/>
        <v>0</v>
      </c>
      <c r="F155" s="22">
        <f t="shared" si="46"/>
        <v>0</v>
      </c>
      <c r="G155" s="22">
        <f t="shared" si="47"/>
        <v>0</v>
      </c>
      <c r="H155" s="22">
        <f t="shared" si="48"/>
        <v>0</v>
      </c>
      <c r="I155" s="22">
        <f t="shared" si="49"/>
        <v>0</v>
      </c>
      <c r="J155" s="22">
        <f t="shared" si="50"/>
        <v>0</v>
      </c>
      <c r="K155" s="22">
        <f t="shared" ca="1" si="45"/>
        <v>-1.1963318756629691E-4</v>
      </c>
      <c r="L155" s="22">
        <f t="shared" ca="1" si="51"/>
        <v>1.4312099567272777E-8</v>
      </c>
      <c r="M155" s="22">
        <f t="shared" ca="1" si="42"/>
        <v>1.2361847363263002E-7</v>
      </c>
      <c r="N155" s="22">
        <f t="shared" ca="1" si="43"/>
        <v>2.729484387988421E-8</v>
      </c>
      <c r="O155" s="22">
        <f t="shared" ca="1" si="44"/>
        <v>7.7097223597543337E-5</v>
      </c>
      <c r="P155" s="12">
        <f t="shared" ca="1" si="52"/>
        <v>1.1963318756629691E-4</v>
      </c>
      <c r="Q155" s="12"/>
      <c r="R155" s="12"/>
      <c r="S155" s="12"/>
      <c r="T155" s="12"/>
    </row>
    <row r="156" spans="1:20" x14ac:dyDescent="0.2">
      <c r="A156" s="77"/>
      <c r="B156" s="77"/>
      <c r="C156" s="12"/>
      <c r="D156" s="76">
        <f t="shared" si="41"/>
        <v>0</v>
      </c>
      <c r="E156" s="76">
        <f t="shared" si="41"/>
        <v>0</v>
      </c>
      <c r="F156" s="22">
        <f t="shared" si="46"/>
        <v>0</v>
      </c>
      <c r="G156" s="22">
        <f t="shared" si="47"/>
        <v>0</v>
      </c>
      <c r="H156" s="22">
        <f t="shared" si="48"/>
        <v>0</v>
      </c>
      <c r="I156" s="22">
        <f t="shared" si="49"/>
        <v>0</v>
      </c>
      <c r="J156" s="22">
        <f t="shared" si="50"/>
        <v>0</v>
      </c>
      <c r="K156" s="22">
        <f t="shared" ca="1" si="45"/>
        <v>-1.1963318756629691E-4</v>
      </c>
      <c r="L156" s="22">
        <f t="shared" ca="1" si="51"/>
        <v>1.4312099567272777E-8</v>
      </c>
      <c r="M156" s="22">
        <f t="shared" ca="1" si="42"/>
        <v>1.2361847363263002E-7</v>
      </c>
      <c r="N156" s="22">
        <f t="shared" ca="1" si="43"/>
        <v>2.729484387988421E-8</v>
      </c>
      <c r="O156" s="22">
        <f t="shared" ca="1" si="44"/>
        <v>7.7097223597543337E-5</v>
      </c>
      <c r="P156" s="12">
        <f t="shared" ca="1" si="52"/>
        <v>1.1963318756629691E-4</v>
      </c>
      <c r="Q156" s="12"/>
      <c r="R156" s="12"/>
      <c r="S156" s="12"/>
      <c r="T156" s="12"/>
    </row>
    <row r="157" spans="1:20" x14ac:dyDescent="0.2">
      <c r="A157" s="77"/>
      <c r="B157" s="77"/>
      <c r="C157" s="12"/>
      <c r="D157" s="76">
        <f t="shared" si="41"/>
        <v>0</v>
      </c>
      <c r="E157" s="76">
        <f t="shared" si="41"/>
        <v>0</v>
      </c>
      <c r="F157" s="22">
        <f t="shared" si="46"/>
        <v>0</v>
      </c>
      <c r="G157" s="22">
        <f t="shared" si="47"/>
        <v>0</v>
      </c>
      <c r="H157" s="22">
        <f t="shared" si="48"/>
        <v>0</v>
      </c>
      <c r="I157" s="22">
        <f t="shared" si="49"/>
        <v>0</v>
      </c>
      <c r="J157" s="22">
        <f t="shared" si="50"/>
        <v>0</v>
      </c>
      <c r="K157" s="22">
        <f t="shared" ca="1" si="45"/>
        <v>-1.1963318756629691E-4</v>
      </c>
      <c r="L157" s="22">
        <f t="shared" ca="1" si="51"/>
        <v>1.4312099567272777E-8</v>
      </c>
      <c r="M157" s="22">
        <f t="shared" ca="1" si="42"/>
        <v>1.2361847363263002E-7</v>
      </c>
      <c r="N157" s="22">
        <f t="shared" ca="1" si="43"/>
        <v>2.729484387988421E-8</v>
      </c>
      <c r="O157" s="22">
        <f t="shared" ca="1" si="44"/>
        <v>7.7097223597543337E-5</v>
      </c>
      <c r="P157" s="12">
        <f t="shared" ca="1" si="52"/>
        <v>1.1963318756629691E-4</v>
      </c>
      <c r="Q157" s="12"/>
      <c r="R157" s="12"/>
      <c r="S157" s="12"/>
      <c r="T157" s="12"/>
    </row>
    <row r="158" spans="1:20" x14ac:dyDescent="0.2">
      <c r="A158" s="77"/>
      <c r="B158" s="77"/>
      <c r="C158" s="12"/>
      <c r="D158" s="76">
        <f t="shared" si="41"/>
        <v>0</v>
      </c>
      <c r="E158" s="76">
        <f t="shared" si="41"/>
        <v>0</v>
      </c>
      <c r="F158" s="22">
        <f t="shared" si="46"/>
        <v>0</v>
      </c>
      <c r="G158" s="22">
        <f t="shared" si="47"/>
        <v>0</v>
      </c>
      <c r="H158" s="22">
        <f t="shared" si="48"/>
        <v>0</v>
      </c>
      <c r="I158" s="22">
        <f t="shared" si="49"/>
        <v>0</v>
      </c>
      <c r="J158" s="22">
        <f t="shared" si="50"/>
        <v>0</v>
      </c>
      <c r="K158" s="22">
        <f t="shared" ca="1" si="45"/>
        <v>-1.1963318756629691E-4</v>
      </c>
      <c r="L158" s="22">
        <f t="shared" ca="1" si="51"/>
        <v>1.4312099567272777E-8</v>
      </c>
      <c r="M158" s="22">
        <f t="shared" ca="1" si="42"/>
        <v>1.2361847363263002E-7</v>
      </c>
      <c r="N158" s="22">
        <f t="shared" ca="1" si="43"/>
        <v>2.729484387988421E-8</v>
      </c>
      <c r="O158" s="22">
        <f t="shared" ca="1" si="44"/>
        <v>7.7097223597543337E-5</v>
      </c>
      <c r="P158" s="12">
        <f t="shared" ca="1" si="52"/>
        <v>1.1963318756629691E-4</v>
      </c>
      <c r="Q158" s="12"/>
      <c r="R158" s="12"/>
      <c r="S158" s="12"/>
      <c r="T158" s="12"/>
    </row>
    <row r="159" spans="1:20" x14ac:dyDescent="0.2">
      <c r="A159" s="77"/>
      <c r="B159" s="77"/>
      <c r="C159" s="12"/>
      <c r="D159" s="76">
        <f t="shared" si="41"/>
        <v>0</v>
      </c>
      <c r="E159" s="76">
        <f t="shared" si="41"/>
        <v>0</v>
      </c>
      <c r="F159" s="22">
        <f t="shared" si="46"/>
        <v>0</v>
      </c>
      <c r="G159" s="22">
        <f t="shared" si="47"/>
        <v>0</v>
      </c>
      <c r="H159" s="22">
        <f t="shared" si="48"/>
        <v>0</v>
      </c>
      <c r="I159" s="22">
        <f t="shared" si="49"/>
        <v>0</v>
      </c>
      <c r="J159" s="22">
        <f t="shared" si="50"/>
        <v>0</v>
      </c>
      <c r="K159" s="22">
        <f t="shared" ca="1" si="45"/>
        <v>-1.1963318756629691E-4</v>
      </c>
      <c r="L159" s="22">
        <f t="shared" ca="1" si="51"/>
        <v>1.4312099567272777E-8</v>
      </c>
      <c r="M159" s="22">
        <f t="shared" ca="1" si="42"/>
        <v>1.2361847363263002E-7</v>
      </c>
      <c r="N159" s="22">
        <f t="shared" ca="1" si="43"/>
        <v>2.729484387988421E-8</v>
      </c>
      <c r="O159" s="22">
        <f t="shared" ca="1" si="44"/>
        <v>7.7097223597543337E-5</v>
      </c>
      <c r="P159" s="12">
        <f t="shared" ca="1" si="52"/>
        <v>1.1963318756629691E-4</v>
      </c>
      <c r="Q159" s="12"/>
      <c r="R159" s="12"/>
      <c r="S159" s="12"/>
      <c r="T159" s="12"/>
    </row>
    <row r="160" spans="1:20" x14ac:dyDescent="0.2">
      <c r="A160" s="77"/>
      <c r="B160" s="77"/>
      <c r="C160" s="12"/>
      <c r="D160" s="76">
        <f t="shared" si="41"/>
        <v>0</v>
      </c>
      <c r="E160" s="76">
        <f t="shared" si="41"/>
        <v>0</v>
      </c>
      <c r="F160" s="22">
        <f t="shared" si="46"/>
        <v>0</v>
      </c>
      <c r="G160" s="22">
        <f t="shared" si="47"/>
        <v>0</v>
      </c>
      <c r="H160" s="22">
        <f t="shared" si="48"/>
        <v>0</v>
      </c>
      <c r="I160" s="22">
        <f t="shared" si="49"/>
        <v>0</v>
      </c>
      <c r="J160" s="22">
        <f t="shared" si="50"/>
        <v>0</v>
      </c>
      <c r="K160" s="22">
        <f t="shared" ca="1" si="45"/>
        <v>-1.1963318756629691E-4</v>
      </c>
      <c r="L160" s="22">
        <f t="shared" ca="1" si="51"/>
        <v>1.4312099567272777E-8</v>
      </c>
      <c r="M160" s="22">
        <f t="shared" ca="1" si="42"/>
        <v>1.2361847363263002E-7</v>
      </c>
      <c r="N160" s="22">
        <f t="shared" ca="1" si="43"/>
        <v>2.729484387988421E-8</v>
      </c>
      <c r="O160" s="22">
        <f t="shared" ca="1" si="44"/>
        <v>7.7097223597543337E-5</v>
      </c>
      <c r="P160" s="12">
        <f t="shared" ca="1" si="52"/>
        <v>1.1963318756629691E-4</v>
      </c>
      <c r="Q160" s="12"/>
      <c r="R160" s="12"/>
      <c r="S160" s="12"/>
      <c r="T160" s="12"/>
    </row>
    <row r="161" spans="1:20" x14ac:dyDescent="0.2">
      <c r="A161" s="77"/>
      <c r="B161" s="77"/>
      <c r="C161" s="12"/>
      <c r="D161" s="76">
        <f t="shared" si="41"/>
        <v>0</v>
      </c>
      <c r="E161" s="76">
        <f t="shared" si="41"/>
        <v>0</v>
      </c>
      <c r="F161" s="22">
        <f t="shared" si="46"/>
        <v>0</v>
      </c>
      <c r="G161" s="22">
        <f t="shared" si="47"/>
        <v>0</v>
      </c>
      <c r="H161" s="22">
        <f t="shared" si="48"/>
        <v>0</v>
      </c>
      <c r="I161" s="22">
        <f t="shared" si="49"/>
        <v>0</v>
      </c>
      <c r="J161" s="22">
        <f t="shared" si="50"/>
        <v>0</v>
      </c>
      <c r="K161" s="22">
        <f t="shared" ca="1" si="45"/>
        <v>-1.1963318756629691E-4</v>
      </c>
      <c r="L161" s="22">
        <f t="shared" ca="1" si="51"/>
        <v>1.4312099567272777E-8</v>
      </c>
      <c r="M161" s="22">
        <f t="shared" ca="1" si="42"/>
        <v>1.2361847363263002E-7</v>
      </c>
      <c r="N161" s="22">
        <f t="shared" ca="1" si="43"/>
        <v>2.729484387988421E-8</v>
      </c>
      <c r="O161" s="22">
        <f t="shared" ca="1" si="44"/>
        <v>7.7097223597543337E-5</v>
      </c>
      <c r="P161" s="12">
        <f t="shared" ca="1" si="52"/>
        <v>1.1963318756629691E-4</v>
      </c>
      <c r="Q161" s="12"/>
      <c r="R161" s="12"/>
      <c r="S161" s="12"/>
      <c r="T161" s="12"/>
    </row>
    <row r="162" spans="1:20" x14ac:dyDescent="0.2">
      <c r="A162" s="77"/>
      <c r="B162" s="77"/>
      <c r="C162" s="12"/>
      <c r="D162" s="76">
        <f t="shared" si="41"/>
        <v>0</v>
      </c>
      <c r="E162" s="76">
        <f t="shared" si="41"/>
        <v>0</v>
      </c>
      <c r="F162" s="22">
        <f t="shared" si="46"/>
        <v>0</v>
      </c>
      <c r="G162" s="22">
        <f t="shared" si="47"/>
        <v>0</v>
      </c>
      <c r="H162" s="22">
        <f t="shared" si="48"/>
        <v>0</v>
      </c>
      <c r="I162" s="22">
        <f t="shared" si="49"/>
        <v>0</v>
      </c>
      <c r="J162" s="22">
        <f t="shared" si="50"/>
        <v>0</v>
      </c>
      <c r="K162" s="22">
        <f t="shared" ca="1" si="45"/>
        <v>-1.1963318756629691E-4</v>
      </c>
      <c r="L162" s="22">
        <f t="shared" ca="1" si="51"/>
        <v>1.4312099567272777E-8</v>
      </c>
      <c r="M162" s="22">
        <f t="shared" ca="1" si="42"/>
        <v>1.2361847363263002E-7</v>
      </c>
      <c r="N162" s="22">
        <f t="shared" ca="1" si="43"/>
        <v>2.729484387988421E-8</v>
      </c>
      <c r="O162" s="22">
        <f t="shared" ca="1" si="44"/>
        <v>7.7097223597543337E-5</v>
      </c>
      <c r="P162" s="12">
        <f t="shared" ca="1" si="52"/>
        <v>1.1963318756629691E-4</v>
      </c>
      <c r="Q162" s="12"/>
      <c r="R162" s="12"/>
      <c r="S162" s="12"/>
      <c r="T162" s="12"/>
    </row>
    <row r="163" spans="1:20" x14ac:dyDescent="0.2">
      <c r="A163" s="77"/>
      <c r="B163" s="77"/>
      <c r="C163" s="12"/>
      <c r="D163" s="76">
        <f t="shared" si="41"/>
        <v>0</v>
      </c>
      <c r="E163" s="76">
        <f t="shared" si="41"/>
        <v>0</v>
      </c>
      <c r="F163" s="22">
        <f t="shared" si="46"/>
        <v>0</v>
      </c>
      <c r="G163" s="22">
        <f t="shared" si="47"/>
        <v>0</v>
      </c>
      <c r="H163" s="22">
        <f t="shared" si="48"/>
        <v>0</v>
      </c>
      <c r="I163" s="22">
        <f t="shared" si="49"/>
        <v>0</v>
      </c>
      <c r="J163" s="22">
        <f t="shared" si="50"/>
        <v>0</v>
      </c>
      <c r="K163" s="22">
        <f t="shared" ca="1" si="45"/>
        <v>-1.1963318756629691E-4</v>
      </c>
      <c r="L163" s="22">
        <f t="shared" ca="1" si="51"/>
        <v>1.4312099567272777E-8</v>
      </c>
      <c r="M163" s="22">
        <f t="shared" ca="1" si="42"/>
        <v>1.2361847363263002E-7</v>
      </c>
      <c r="N163" s="22">
        <f t="shared" ca="1" si="43"/>
        <v>2.729484387988421E-8</v>
      </c>
      <c r="O163" s="22">
        <f t="shared" ca="1" si="44"/>
        <v>7.7097223597543337E-5</v>
      </c>
      <c r="P163" s="12">
        <f t="shared" ca="1" si="52"/>
        <v>1.1963318756629691E-4</v>
      </c>
      <c r="Q163" s="12"/>
      <c r="R163" s="12"/>
      <c r="S163" s="12"/>
      <c r="T163" s="12"/>
    </row>
    <row r="164" spans="1:20" x14ac:dyDescent="0.2">
      <c r="D164" s="76">
        <f t="shared" si="41"/>
        <v>0</v>
      </c>
      <c r="E164" s="76">
        <f t="shared" si="41"/>
        <v>0</v>
      </c>
      <c r="F164" s="22">
        <f t="shared" si="46"/>
        <v>0</v>
      </c>
      <c r="G164" s="22">
        <f t="shared" si="47"/>
        <v>0</v>
      </c>
      <c r="H164" s="22">
        <f t="shared" si="48"/>
        <v>0</v>
      </c>
      <c r="I164" s="22">
        <f t="shared" si="49"/>
        <v>0</v>
      </c>
      <c r="J164" s="22">
        <f t="shared" si="50"/>
        <v>0</v>
      </c>
      <c r="K164" s="22">
        <f t="shared" ca="1" si="45"/>
        <v>-1.1963318756629691E-4</v>
      </c>
      <c r="L164" s="22">
        <f t="shared" ca="1" si="51"/>
        <v>1.4312099567272777E-8</v>
      </c>
      <c r="M164" s="22">
        <f t="shared" ca="1" si="42"/>
        <v>1.2361847363263002E-7</v>
      </c>
      <c r="N164" s="22">
        <f t="shared" ca="1" si="43"/>
        <v>2.729484387988421E-8</v>
      </c>
      <c r="O164" s="22">
        <f t="shared" ca="1" si="44"/>
        <v>7.7097223597543337E-5</v>
      </c>
      <c r="P164" s="12">
        <f t="shared" ca="1" si="52"/>
        <v>1.1963318756629691E-4</v>
      </c>
    </row>
    <row r="165" spans="1:20" x14ac:dyDescent="0.2">
      <c r="D165" s="76">
        <f t="shared" si="41"/>
        <v>0</v>
      </c>
      <c r="E165" s="76">
        <f t="shared" si="41"/>
        <v>0</v>
      </c>
      <c r="F165" s="22">
        <f t="shared" si="46"/>
        <v>0</v>
      </c>
      <c r="G165" s="22">
        <f t="shared" si="47"/>
        <v>0</v>
      </c>
      <c r="H165" s="22">
        <f t="shared" si="48"/>
        <v>0</v>
      </c>
      <c r="I165" s="22">
        <f t="shared" si="49"/>
        <v>0</v>
      </c>
      <c r="J165" s="22">
        <f t="shared" si="50"/>
        <v>0</v>
      </c>
      <c r="K165" s="22">
        <f t="shared" ca="1" si="45"/>
        <v>-1.1963318756629691E-4</v>
      </c>
      <c r="L165" s="22">
        <f t="shared" ca="1" si="51"/>
        <v>1.4312099567272777E-8</v>
      </c>
      <c r="M165" s="22">
        <f t="shared" ca="1" si="42"/>
        <v>1.2361847363263002E-7</v>
      </c>
      <c r="N165" s="22">
        <f t="shared" ca="1" si="43"/>
        <v>2.729484387988421E-8</v>
      </c>
      <c r="O165" s="22">
        <f t="shared" ca="1" si="44"/>
        <v>7.7097223597543337E-5</v>
      </c>
      <c r="P165" s="12">
        <f t="shared" ca="1" si="52"/>
        <v>1.1963318756629691E-4</v>
      </c>
    </row>
    <row r="166" spans="1:20" x14ac:dyDescent="0.2">
      <c r="D166" s="76">
        <f t="shared" si="41"/>
        <v>0</v>
      </c>
      <c r="E166" s="76">
        <f t="shared" si="41"/>
        <v>0</v>
      </c>
      <c r="F166" s="22">
        <f t="shared" si="46"/>
        <v>0</v>
      </c>
      <c r="G166" s="22">
        <f t="shared" si="47"/>
        <v>0</v>
      </c>
      <c r="H166" s="22">
        <f t="shared" si="48"/>
        <v>0</v>
      </c>
      <c r="I166" s="22">
        <f t="shared" si="49"/>
        <v>0</v>
      </c>
      <c r="J166" s="22">
        <f t="shared" si="50"/>
        <v>0</v>
      </c>
      <c r="K166" s="22">
        <f t="shared" ca="1" si="45"/>
        <v>-1.1963318756629691E-4</v>
      </c>
      <c r="L166" s="22">
        <f t="shared" ca="1" si="51"/>
        <v>1.4312099567272777E-8</v>
      </c>
      <c r="M166" s="22">
        <f t="shared" ca="1" si="42"/>
        <v>1.2361847363263002E-7</v>
      </c>
      <c r="N166" s="22">
        <f t="shared" ca="1" si="43"/>
        <v>2.729484387988421E-8</v>
      </c>
      <c r="O166" s="22">
        <f t="shared" ca="1" si="44"/>
        <v>7.7097223597543337E-5</v>
      </c>
      <c r="P166" s="12">
        <f t="shared" ca="1" si="52"/>
        <v>1.1963318756629691E-4</v>
      </c>
    </row>
    <row r="167" spans="1:20" x14ac:dyDescent="0.2">
      <c r="D167" s="76">
        <f t="shared" si="41"/>
        <v>0</v>
      </c>
      <c r="E167" s="76">
        <f t="shared" si="41"/>
        <v>0</v>
      </c>
      <c r="F167" s="22">
        <f t="shared" si="46"/>
        <v>0</v>
      </c>
      <c r="G167" s="22">
        <f t="shared" si="47"/>
        <v>0</v>
      </c>
      <c r="H167" s="22">
        <f t="shared" si="48"/>
        <v>0</v>
      </c>
      <c r="I167" s="22">
        <f t="shared" si="49"/>
        <v>0</v>
      </c>
      <c r="J167" s="22">
        <f t="shared" si="50"/>
        <v>0</v>
      </c>
      <c r="K167" s="22">
        <f t="shared" ca="1" si="45"/>
        <v>-1.1963318756629691E-4</v>
      </c>
      <c r="L167" s="22">
        <f t="shared" ca="1" si="51"/>
        <v>1.4312099567272777E-8</v>
      </c>
      <c r="M167" s="22">
        <f t="shared" ca="1" si="42"/>
        <v>1.2361847363263002E-7</v>
      </c>
      <c r="N167" s="22">
        <f t="shared" ca="1" si="43"/>
        <v>2.729484387988421E-8</v>
      </c>
      <c r="O167" s="22">
        <f t="shared" ca="1" si="44"/>
        <v>7.7097223597543337E-5</v>
      </c>
      <c r="P167" s="12">
        <f t="shared" ca="1" si="52"/>
        <v>1.1963318756629691E-4</v>
      </c>
    </row>
    <row r="168" spans="1:20" x14ac:dyDescent="0.2">
      <c r="D168" s="76">
        <f t="shared" si="41"/>
        <v>0</v>
      </c>
      <c r="E168" s="76">
        <f t="shared" si="41"/>
        <v>0</v>
      </c>
      <c r="F168" s="22">
        <f t="shared" si="46"/>
        <v>0</v>
      </c>
      <c r="G168" s="22">
        <f t="shared" si="47"/>
        <v>0</v>
      </c>
      <c r="H168" s="22">
        <f t="shared" si="48"/>
        <v>0</v>
      </c>
      <c r="I168" s="22">
        <f t="shared" si="49"/>
        <v>0</v>
      </c>
      <c r="J168" s="22">
        <f t="shared" si="50"/>
        <v>0</v>
      </c>
      <c r="K168" s="22">
        <f t="shared" ca="1" si="45"/>
        <v>-1.1963318756629691E-4</v>
      </c>
      <c r="L168" s="22">
        <f t="shared" ca="1" si="51"/>
        <v>1.4312099567272777E-8</v>
      </c>
      <c r="M168" s="22">
        <f t="shared" ca="1" si="42"/>
        <v>1.2361847363263002E-7</v>
      </c>
      <c r="N168" s="22">
        <f t="shared" ca="1" si="43"/>
        <v>2.729484387988421E-8</v>
      </c>
      <c r="O168" s="22">
        <f t="shared" ca="1" si="44"/>
        <v>7.7097223597543337E-5</v>
      </c>
      <c r="P168" s="12">
        <f t="shared" ca="1" si="52"/>
        <v>1.1963318756629691E-4</v>
      </c>
    </row>
    <row r="169" spans="1:20" x14ac:dyDescent="0.2">
      <c r="D169" s="76">
        <f t="shared" si="41"/>
        <v>0</v>
      </c>
      <c r="E169" s="76">
        <f t="shared" si="41"/>
        <v>0</v>
      </c>
      <c r="F169" s="22">
        <f t="shared" si="46"/>
        <v>0</v>
      </c>
      <c r="G169" s="22">
        <f t="shared" si="47"/>
        <v>0</v>
      </c>
      <c r="H169" s="22">
        <f t="shared" si="48"/>
        <v>0</v>
      </c>
      <c r="I169" s="22">
        <f t="shared" si="49"/>
        <v>0</v>
      </c>
      <c r="J169" s="22">
        <f t="shared" si="50"/>
        <v>0</v>
      </c>
      <c r="K169" s="22">
        <f t="shared" ca="1" si="45"/>
        <v>-1.1963318756629691E-4</v>
      </c>
      <c r="L169" s="22">
        <f t="shared" ca="1" si="51"/>
        <v>1.4312099567272777E-8</v>
      </c>
      <c r="M169" s="22">
        <f t="shared" ca="1" si="42"/>
        <v>1.2361847363263002E-7</v>
      </c>
      <c r="N169" s="22">
        <f t="shared" ca="1" si="43"/>
        <v>2.729484387988421E-8</v>
      </c>
      <c r="O169" s="22">
        <f t="shared" ca="1" si="44"/>
        <v>7.7097223597543337E-5</v>
      </c>
      <c r="P169" s="12">
        <f t="shared" ca="1" si="52"/>
        <v>1.1963318756629691E-4</v>
      </c>
    </row>
    <row r="170" spans="1:20" x14ac:dyDescent="0.2">
      <c r="D170" s="76">
        <f t="shared" si="41"/>
        <v>0</v>
      </c>
      <c r="E170" s="76">
        <f t="shared" si="41"/>
        <v>0</v>
      </c>
      <c r="F170" s="22">
        <f t="shared" si="46"/>
        <v>0</v>
      </c>
      <c r="G170" s="22">
        <f t="shared" si="47"/>
        <v>0</v>
      </c>
      <c r="H170" s="22">
        <f t="shared" si="48"/>
        <v>0</v>
      </c>
      <c r="I170" s="22">
        <f t="shared" si="49"/>
        <v>0</v>
      </c>
      <c r="J170" s="22">
        <f t="shared" si="50"/>
        <v>0</v>
      </c>
      <c r="K170" s="22">
        <f t="shared" ca="1" si="45"/>
        <v>-1.1963318756629691E-4</v>
      </c>
      <c r="L170" s="22">
        <f t="shared" ca="1" si="51"/>
        <v>1.4312099567272777E-8</v>
      </c>
      <c r="M170" s="22">
        <f t="shared" ca="1" si="42"/>
        <v>1.2361847363263002E-7</v>
      </c>
      <c r="N170" s="22">
        <f t="shared" ca="1" si="43"/>
        <v>2.729484387988421E-8</v>
      </c>
      <c r="O170" s="22">
        <f t="shared" ca="1" si="44"/>
        <v>7.7097223597543337E-5</v>
      </c>
      <c r="P170" s="12">
        <f t="shared" ca="1" si="52"/>
        <v>1.1963318756629691E-4</v>
      </c>
    </row>
    <row r="171" spans="1:20" x14ac:dyDescent="0.2">
      <c r="D171" s="76">
        <f t="shared" si="41"/>
        <v>0</v>
      </c>
      <c r="E171" s="76">
        <f t="shared" si="41"/>
        <v>0</v>
      </c>
      <c r="F171" s="22">
        <f t="shared" si="46"/>
        <v>0</v>
      </c>
      <c r="G171" s="22">
        <f t="shared" si="47"/>
        <v>0</v>
      </c>
      <c r="H171" s="22">
        <f t="shared" si="48"/>
        <v>0</v>
      </c>
      <c r="I171" s="22">
        <f t="shared" si="49"/>
        <v>0</v>
      </c>
      <c r="J171" s="22">
        <f t="shared" si="50"/>
        <v>0</v>
      </c>
      <c r="K171" s="22">
        <f t="shared" ca="1" si="45"/>
        <v>-1.1963318756629691E-4</v>
      </c>
      <c r="L171" s="22">
        <f t="shared" ca="1" si="51"/>
        <v>1.4312099567272777E-8</v>
      </c>
      <c r="M171" s="22">
        <f t="shared" ca="1" si="42"/>
        <v>1.2361847363263002E-7</v>
      </c>
      <c r="N171" s="22">
        <f t="shared" ca="1" si="43"/>
        <v>2.729484387988421E-8</v>
      </c>
      <c r="O171" s="22">
        <f t="shared" ca="1" si="44"/>
        <v>7.7097223597543337E-5</v>
      </c>
      <c r="P171" s="12">
        <f t="shared" ca="1" si="52"/>
        <v>1.1963318756629691E-4</v>
      </c>
    </row>
    <row r="172" spans="1:20" x14ac:dyDescent="0.2">
      <c r="D172" s="76">
        <f t="shared" si="41"/>
        <v>0</v>
      </c>
      <c r="E172" s="76">
        <f t="shared" si="41"/>
        <v>0</v>
      </c>
      <c r="F172" s="22">
        <f t="shared" si="46"/>
        <v>0</v>
      </c>
      <c r="G172" s="22">
        <f t="shared" si="47"/>
        <v>0</v>
      </c>
      <c r="H172" s="22">
        <f t="shared" si="48"/>
        <v>0</v>
      </c>
      <c r="I172" s="22">
        <f t="shared" si="49"/>
        <v>0</v>
      </c>
      <c r="J172" s="22">
        <f t="shared" si="50"/>
        <v>0</v>
      </c>
      <c r="K172" s="22">
        <f t="shared" ca="1" si="45"/>
        <v>-1.1963318756629691E-4</v>
      </c>
      <c r="L172" s="22">
        <f t="shared" ca="1" si="51"/>
        <v>1.4312099567272777E-8</v>
      </c>
      <c r="M172" s="22">
        <f t="shared" ca="1" si="42"/>
        <v>1.2361847363263002E-7</v>
      </c>
      <c r="N172" s="22">
        <f t="shared" ca="1" si="43"/>
        <v>2.729484387988421E-8</v>
      </c>
      <c r="O172" s="22">
        <f t="shared" ca="1" si="44"/>
        <v>7.7097223597543337E-5</v>
      </c>
      <c r="P172" s="12">
        <f t="shared" ca="1" si="52"/>
        <v>1.1963318756629691E-4</v>
      </c>
    </row>
    <row r="173" spans="1:20" x14ac:dyDescent="0.2">
      <c r="D173" s="76">
        <f t="shared" si="41"/>
        <v>0</v>
      </c>
      <c r="E173" s="76">
        <f t="shared" si="41"/>
        <v>0</v>
      </c>
      <c r="F173" s="22">
        <f t="shared" si="46"/>
        <v>0</v>
      </c>
      <c r="G173" s="22">
        <f t="shared" si="47"/>
        <v>0</v>
      </c>
      <c r="H173" s="22">
        <f t="shared" si="48"/>
        <v>0</v>
      </c>
      <c r="I173" s="22">
        <f t="shared" si="49"/>
        <v>0</v>
      </c>
      <c r="J173" s="22">
        <f t="shared" si="50"/>
        <v>0</v>
      </c>
      <c r="K173" s="22">
        <f t="shared" ca="1" si="45"/>
        <v>-1.1963318756629691E-4</v>
      </c>
      <c r="L173" s="22">
        <f t="shared" ca="1" si="51"/>
        <v>1.4312099567272777E-8</v>
      </c>
      <c r="M173" s="22">
        <f t="shared" ca="1" si="42"/>
        <v>1.2361847363263002E-7</v>
      </c>
      <c r="N173" s="22">
        <f t="shared" ca="1" si="43"/>
        <v>2.729484387988421E-8</v>
      </c>
      <c r="O173" s="22">
        <f t="shared" ca="1" si="44"/>
        <v>7.7097223597543337E-5</v>
      </c>
      <c r="P173" s="12">
        <f t="shared" ca="1" si="52"/>
        <v>1.1963318756629691E-4</v>
      </c>
    </row>
    <row r="174" spans="1:20" x14ac:dyDescent="0.2">
      <c r="D174" s="76">
        <f t="shared" si="41"/>
        <v>0</v>
      </c>
      <c r="E174" s="76">
        <f t="shared" si="41"/>
        <v>0</v>
      </c>
      <c r="F174" s="22">
        <f t="shared" si="46"/>
        <v>0</v>
      </c>
      <c r="G174" s="22">
        <f t="shared" si="47"/>
        <v>0</v>
      </c>
      <c r="H174" s="22">
        <f t="shared" si="48"/>
        <v>0</v>
      </c>
      <c r="I174" s="22">
        <f t="shared" si="49"/>
        <v>0</v>
      </c>
      <c r="J174" s="22">
        <f t="shared" si="50"/>
        <v>0</v>
      </c>
      <c r="K174" s="22">
        <f t="shared" ca="1" si="45"/>
        <v>-1.1963318756629691E-4</v>
      </c>
      <c r="L174" s="22">
        <f t="shared" ca="1" si="51"/>
        <v>1.4312099567272777E-8</v>
      </c>
      <c r="M174" s="22">
        <f t="shared" ca="1" si="42"/>
        <v>1.2361847363263002E-7</v>
      </c>
      <c r="N174" s="22">
        <f t="shared" ca="1" si="43"/>
        <v>2.729484387988421E-8</v>
      </c>
      <c r="O174" s="22">
        <f t="shared" ca="1" si="44"/>
        <v>7.7097223597543337E-5</v>
      </c>
      <c r="P174" s="12">
        <f t="shared" ca="1" si="52"/>
        <v>1.1963318756629691E-4</v>
      </c>
    </row>
    <row r="175" spans="1:20" x14ac:dyDescent="0.2">
      <c r="D175" s="76">
        <f t="shared" si="41"/>
        <v>0</v>
      </c>
      <c r="E175" s="76">
        <f t="shared" si="41"/>
        <v>0</v>
      </c>
      <c r="F175" s="22">
        <f t="shared" si="46"/>
        <v>0</v>
      </c>
      <c r="G175" s="22">
        <f t="shared" si="47"/>
        <v>0</v>
      </c>
      <c r="H175" s="22">
        <f t="shared" si="48"/>
        <v>0</v>
      </c>
      <c r="I175" s="22">
        <f t="shared" si="49"/>
        <v>0</v>
      </c>
      <c r="J175" s="22">
        <f t="shared" si="50"/>
        <v>0</v>
      </c>
      <c r="K175" s="22">
        <f t="shared" ca="1" si="45"/>
        <v>-1.1963318756629691E-4</v>
      </c>
      <c r="L175" s="22">
        <f t="shared" ca="1" si="51"/>
        <v>1.4312099567272777E-8</v>
      </c>
      <c r="M175" s="22">
        <f t="shared" ca="1" si="42"/>
        <v>1.2361847363263002E-7</v>
      </c>
      <c r="N175" s="22">
        <f t="shared" ca="1" si="43"/>
        <v>2.729484387988421E-8</v>
      </c>
      <c r="O175" s="22">
        <f t="shared" ca="1" si="44"/>
        <v>7.7097223597543337E-5</v>
      </c>
      <c r="P175" s="12">
        <f t="shared" ca="1" si="52"/>
        <v>1.1963318756629691E-4</v>
      </c>
    </row>
    <row r="176" spans="1:20" x14ac:dyDescent="0.2">
      <c r="D176" s="76">
        <f t="shared" si="41"/>
        <v>0</v>
      </c>
      <c r="E176" s="76">
        <f t="shared" si="41"/>
        <v>0</v>
      </c>
      <c r="F176" s="22">
        <f t="shared" si="46"/>
        <v>0</v>
      </c>
      <c r="G176" s="22">
        <f t="shared" si="47"/>
        <v>0</v>
      </c>
      <c r="H176" s="22">
        <f t="shared" si="48"/>
        <v>0</v>
      </c>
      <c r="I176" s="22">
        <f t="shared" si="49"/>
        <v>0</v>
      </c>
      <c r="J176" s="22">
        <f t="shared" si="50"/>
        <v>0</v>
      </c>
      <c r="K176" s="22">
        <f t="shared" ca="1" si="45"/>
        <v>-1.1963318756629691E-4</v>
      </c>
      <c r="L176" s="22">
        <f t="shared" ca="1" si="51"/>
        <v>1.4312099567272777E-8</v>
      </c>
      <c r="M176" s="22">
        <f t="shared" ca="1" si="42"/>
        <v>1.2361847363263002E-7</v>
      </c>
      <c r="N176" s="22">
        <f t="shared" ca="1" si="43"/>
        <v>2.729484387988421E-8</v>
      </c>
      <c r="O176" s="22">
        <f t="shared" ca="1" si="44"/>
        <v>7.7097223597543337E-5</v>
      </c>
      <c r="P176" s="12">
        <f t="shared" ca="1" si="52"/>
        <v>1.1963318756629691E-4</v>
      </c>
    </row>
    <row r="177" spans="4:16" x14ac:dyDescent="0.2">
      <c r="D177" s="76">
        <f t="shared" si="41"/>
        <v>0</v>
      </c>
      <c r="E177" s="76">
        <f t="shared" si="41"/>
        <v>0</v>
      </c>
      <c r="F177" s="22">
        <f t="shared" si="46"/>
        <v>0</v>
      </c>
      <c r="G177" s="22">
        <f t="shared" si="47"/>
        <v>0</v>
      </c>
      <c r="H177" s="22">
        <f t="shared" si="48"/>
        <v>0</v>
      </c>
      <c r="I177" s="22">
        <f t="shared" si="49"/>
        <v>0</v>
      </c>
      <c r="J177" s="22">
        <f t="shared" si="50"/>
        <v>0</v>
      </c>
      <c r="K177" s="22">
        <f t="shared" ca="1" si="45"/>
        <v>-1.1963318756629691E-4</v>
      </c>
      <c r="L177" s="22">
        <f t="shared" ca="1" si="51"/>
        <v>1.4312099567272777E-8</v>
      </c>
      <c r="M177" s="22">
        <f t="shared" ca="1" si="42"/>
        <v>1.2361847363263002E-7</v>
      </c>
      <c r="N177" s="22">
        <f t="shared" ca="1" si="43"/>
        <v>2.729484387988421E-8</v>
      </c>
      <c r="O177" s="22">
        <f t="shared" ca="1" si="44"/>
        <v>7.7097223597543337E-5</v>
      </c>
      <c r="P177" s="12">
        <f t="shared" ca="1" si="52"/>
        <v>1.1963318756629691E-4</v>
      </c>
    </row>
    <row r="178" spans="4:16" x14ac:dyDescent="0.2">
      <c r="D178" s="76">
        <f t="shared" si="41"/>
        <v>0</v>
      </c>
      <c r="E178" s="76">
        <f t="shared" si="41"/>
        <v>0</v>
      </c>
      <c r="F178" s="22">
        <f t="shared" si="46"/>
        <v>0</v>
      </c>
      <c r="G178" s="22">
        <f t="shared" si="47"/>
        <v>0</v>
      </c>
      <c r="H178" s="22">
        <f t="shared" si="48"/>
        <v>0</v>
      </c>
      <c r="I178" s="22">
        <f t="shared" si="49"/>
        <v>0</v>
      </c>
      <c r="J178" s="22">
        <f t="shared" si="50"/>
        <v>0</v>
      </c>
      <c r="K178" s="22">
        <f t="shared" ca="1" si="45"/>
        <v>-1.1963318756629691E-4</v>
      </c>
      <c r="L178" s="22">
        <f t="shared" ca="1" si="51"/>
        <v>1.4312099567272777E-8</v>
      </c>
      <c r="M178" s="22">
        <f t="shared" ca="1" si="42"/>
        <v>1.2361847363263002E-7</v>
      </c>
      <c r="N178" s="22">
        <f t="shared" ca="1" si="43"/>
        <v>2.729484387988421E-8</v>
      </c>
      <c r="O178" s="22">
        <f t="shared" ca="1" si="44"/>
        <v>7.7097223597543337E-5</v>
      </c>
      <c r="P178" s="12">
        <f t="shared" ca="1" si="52"/>
        <v>1.1963318756629691E-4</v>
      </c>
    </row>
    <row r="179" spans="4:16" x14ac:dyDescent="0.2">
      <c r="D179" s="76">
        <f t="shared" si="41"/>
        <v>0</v>
      </c>
      <c r="E179" s="76">
        <f t="shared" si="41"/>
        <v>0</v>
      </c>
      <c r="F179" s="22">
        <f t="shared" si="46"/>
        <v>0</v>
      </c>
      <c r="G179" s="22">
        <f t="shared" si="47"/>
        <v>0</v>
      </c>
      <c r="H179" s="22">
        <f t="shared" si="48"/>
        <v>0</v>
      </c>
      <c r="I179" s="22">
        <f t="shared" si="49"/>
        <v>0</v>
      </c>
      <c r="J179" s="22">
        <f t="shared" si="50"/>
        <v>0</v>
      </c>
      <c r="K179" s="22">
        <f t="shared" ca="1" si="45"/>
        <v>-1.1963318756629691E-4</v>
      </c>
      <c r="L179" s="22">
        <f t="shared" ca="1" si="51"/>
        <v>1.4312099567272777E-8</v>
      </c>
      <c r="M179" s="22">
        <f t="shared" ca="1" si="42"/>
        <v>1.2361847363263002E-7</v>
      </c>
      <c r="N179" s="22">
        <f t="shared" ca="1" si="43"/>
        <v>2.729484387988421E-8</v>
      </c>
      <c r="O179" s="22">
        <f t="shared" ca="1" si="44"/>
        <v>7.7097223597543337E-5</v>
      </c>
      <c r="P179" s="12">
        <f t="shared" ca="1" si="52"/>
        <v>1.1963318756629691E-4</v>
      </c>
    </row>
    <row r="180" spans="4:16" x14ac:dyDescent="0.2">
      <c r="D180" s="76">
        <f t="shared" si="41"/>
        <v>0</v>
      </c>
      <c r="E180" s="76">
        <f t="shared" si="41"/>
        <v>0</v>
      </c>
      <c r="F180" s="22">
        <f t="shared" si="46"/>
        <v>0</v>
      </c>
      <c r="G180" s="22">
        <f t="shared" si="47"/>
        <v>0</v>
      </c>
      <c r="H180" s="22">
        <f t="shared" si="48"/>
        <v>0</v>
      </c>
      <c r="I180" s="22">
        <f t="shared" si="49"/>
        <v>0</v>
      </c>
      <c r="J180" s="22">
        <f t="shared" si="50"/>
        <v>0</v>
      </c>
      <c r="K180" s="22">
        <f t="shared" ca="1" si="45"/>
        <v>-1.1963318756629691E-4</v>
      </c>
      <c r="L180" s="22">
        <f t="shared" ca="1" si="51"/>
        <v>1.4312099567272777E-8</v>
      </c>
      <c r="M180" s="22">
        <f t="shared" ca="1" si="42"/>
        <v>1.2361847363263002E-7</v>
      </c>
      <c r="N180" s="22">
        <f t="shared" ca="1" si="43"/>
        <v>2.729484387988421E-8</v>
      </c>
      <c r="O180" s="22">
        <f t="shared" ca="1" si="44"/>
        <v>7.7097223597543337E-5</v>
      </c>
      <c r="P180" s="12">
        <f t="shared" ca="1" si="52"/>
        <v>1.1963318756629691E-4</v>
      </c>
    </row>
    <row r="181" spans="4:16" x14ac:dyDescent="0.2">
      <c r="D181" s="76">
        <f t="shared" si="41"/>
        <v>0</v>
      </c>
      <c r="E181" s="76">
        <f t="shared" si="41"/>
        <v>0</v>
      </c>
      <c r="F181" s="22">
        <f t="shared" si="46"/>
        <v>0</v>
      </c>
      <c r="G181" s="22">
        <f t="shared" si="47"/>
        <v>0</v>
      </c>
      <c r="H181" s="22">
        <f t="shared" si="48"/>
        <v>0</v>
      </c>
      <c r="I181" s="22">
        <f t="shared" si="49"/>
        <v>0</v>
      </c>
      <c r="J181" s="22">
        <f t="shared" si="50"/>
        <v>0</v>
      </c>
      <c r="K181" s="22">
        <f t="shared" ca="1" si="45"/>
        <v>-1.1963318756629691E-4</v>
      </c>
      <c r="L181" s="22">
        <f t="shared" ca="1" si="51"/>
        <v>1.4312099567272777E-8</v>
      </c>
      <c r="M181" s="22">
        <f t="shared" ca="1" si="42"/>
        <v>1.2361847363263002E-7</v>
      </c>
      <c r="N181" s="22">
        <f t="shared" ca="1" si="43"/>
        <v>2.729484387988421E-8</v>
      </c>
      <c r="O181" s="22">
        <f t="shared" ca="1" si="44"/>
        <v>7.7097223597543337E-5</v>
      </c>
      <c r="P181" s="12">
        <f t="shared" ca="1" si="52"/>
        <v>1.1963318756629691E-4</v>
      </c>
    </row>
    <row r="182" spans="4:16" x14ac:dyDescent="0.2">
      <c r="D182" s="76">
        <f t="shared" si="41"/>
        <v>0</v>
      </c>
      <c r="E182" s="76">
        <f t="shared" si="41"/>
        <v>0</v>
      </c>
      <c r="F182" s="22">
        <f t="shared" si="46"/>
        <v>0</v>
      </c>
      <c r="G182" s="22">
        <f t="shared" si="47"/>
        <v>0</v>
      </c>
      <c r="H182" s="22">
        <f t="shared" si="48"/>
        <v>0</v>
      </c>
      <c r="I182" s="22">
        <f t="shared" si="49"/>
        <v>0</v>
      </c>
      <c r="J182" s="22">
        <f t="shared" si="50"/>
        <v>0</v>
      </c>
      <c r="K182" s="22">
        <f t="shared" ca="1" si="45"/>
        <v>-1.1963318756629691E-4</v>
      </c>
      <c r="L182" s="22">
        <f t="shared" ca="1" si="51"/>
        <v>1.4312099567272777E-8</v>
      </c>
      <c r="M182" s="22">
        <f t="shared" ca="1" si="42"/>
        <v>1.2361847363263002E-7</v>
      </c>
      <c r="N182" s="22">
        <f t="shared" ca="1" si="43"/>
        <v>2.729484387988421E-8</v>
      </c>
      <c r="O182" s="22">
        <f t="shared" ca="1" si="44"/>
        <v>7.7097223597543337E-5</v>
      </c>
      <c r="P182" s="12">
        <f t="shared" ca="1" si="52"/>
        <v>1.1963318756629691E-4</v>
      </c>
    </row>
    <row r="183" spans="4:16" x14ac:dyDescent="0.2">
      <c r="D183" s="76">
        <f t="shared" si="41"/>
        <v>0</v>
      </c>
      <c r="E183" s="76">
        <f t="shared" si="41"/>
        <v>0</v>
      </c>
      <c r="F183" s="22">
        <f t="shared" si="46"/>
        <v>0</v>
      </c>
      <c r="G183" s="22">
        <f t="shared" si="47"/>
        <v>0</v>
      </c>
      <c r="H183" s="22">
        <f t="shared" si="48"/>
        <v>0</v>
      </c>
      <c r="I183" s="22">
        <f t="shared" si="49"/>
        <v>0</v>
      </c>
      <c r="J183" s="22">
        <f t="shared" si="50"/>
        <v>0</v>
      </c>
      <c r="K183" s="22">
        <f t="shared" ca="1" si="45"/>
        <v>-1.1963318756629691E-4</v>
      </c>
      <c r="L183" s="22">
        <f t="shared" ca="1" si="51"/>
        <v>1.4312099567272777E-8</v>
      </c>
      <c r="M183" s="22">
        <f t="shared" ca="1" si="42"/>
        <v>1.2361847363263002E-7</v>
      </c>
      <c r="N183" s="22">
        <f t="shared" ca="1" si="43"/>
        <v>2.729484387988421E-8</v>
      </c>
      <c r="O183" s="22">
        <f t="shared" ca="1" si="44"/>
        <v>7.7097223597543337E-5</v>
      </c>
      <c r="P183" s="12">
        <f t="shared" ca="1" si="52"/>
        <v>1.1963318756629691E-4</v>
      </c>
    </row>
    <row r="184" spans="4:16" x14ac:dyDescent="0.2">
      <c r="D184" s="76">
        <f t="shared" si="41"/>
        <v>0</v>
      </c>
      <c r="E184" s="76">
        <f t="shared" si="41"/>
        <v>0</v>
      </c>
      <c r="F184" s="22">
        <f t="shared" si="46"/>
        <v>0</v>
      </c>
      <c r="G184" s="22">
        <f t="shared" si="47"/>
        <v>0</v>
      </c>
      <c r="H184" s="22">
        <f t="shared" si="48"/>
        <v>0</v>
      </c>
      <c r="I184" s="22">
        <f t="shared" si="49"/>
        <v>0</v>
      </c>
      <c r="J184" s="22">
        <f t="shared" si="50"/>
        <v>0</v>
      </c>
      <c r="K184" s="22">
        <f t="shared" ca="1" si="45"/>
        <v>-1.1963318756629691E-4</v>
      </c>
      <c r="L184" s="22">
        <f t="shared" ca="1" si="51"/>
        <v>1.4312099567272777E-8</v>
      </c>
      <c r="M184" s="22">
        <f t="shared" ca="1" si="42"/>
        <v>1.2361847363263002E-7</v>
      </c>
      <c r="N184" s="22">
        <f t="shared" ca="1" si="43"/>
        <v>2.729484387988421E-8</v>
      </c>
      <c r="O184" s="22">
        <f t="shared" ca="1" si="44"/>
        <v>7.7097223597543337E-5</v>
      </c>
      <c r="P184" s="12">
        <f t="shared" ca="1" si="52"/>
        <v>1.1963318756629691E-4</v>
      </c>
    </row>
    <row r="185" spans="4:16" x14ac:dyDescent="0.2">
      <c r="D185" s="76">
        <f t="shared" si="41"/>
        <v>0</v>
      </c>
      <c r="E185" s="76">
        <f t="shared" si="41"/>
        <v>0</v>
      </c>
      <c r="F185" s="22">
        <f t="shared" si="46"/>
        <v>0</v>
      </c>
      <c r="G185" s="22">
        <f t="shared" si="47"/>
        <v>0</v>
      </c>
      <c r="H185" s="22">
        <f t="shared" si="48"/>
        <v>0</v>
      </c>
      <c r="I185" s="22">
        <f t="shared" si="49"/>
        <v>0</v>
      </c>
      <c r="J185" s="22">
        <f t="shared" si="50"/>
        <v>0</v>
      </c>
      <c r="K185" s="22">
        <f t="shared" ca="1" si="45"/>
        <v>-1.1963318756629691E-4</v>
      </c>
      <c r="L185" s="22">
        <f t="shared" ca="1" si="51"/>
        <v>1.4312099567272777E-8</v>
      </c>
      <c r="M185" s="22">
        <f t="shared" ca="1" si="42"/>
        <v>1.2361847363263002E-7</v>
      </c>
      <c r="N185" s="22">
        <f t="shared" ca="1" si="43"/>
        <v>2.729484387988421E-8</v>
      </c>
      <c r="O185" s="22">
        <f t="shared" ca="1" si="44"/>
        <v>7.7097223597543337E-5</v>
      </c>
      <c r="P185" s="12">
        <f t="shared" ca="1" si="52"/>
        <v>1.1963318756629691E-4</v>
      </c>
    </row>
    <row r="186" spans="4:16" x14ac:dyDescent="0.2">
      <c r="D186" s="76">
        <f t="shared" si="41"/>
        <v>0</v>
      </c>
      <c r="E186" s="76">
        <f t="shared" si="41"/>
        <v>0</v>
      </c>
      <c r="F186" s="22">
        <f t="shared" si="46"/>
        <v>0</v>
      </c>
      <c r="G186" s="22">
        <f t="shared" si="47"/>
        <v>0</v>
      </c>
      <c r="H186" s="22">
        <f t="shared" si="48"/>
        <v>0</v>
      </c>
      <c r="I186" s="22">
        <f t="shared" si="49"/>
        <v>0</v>
      </c>
      <c r="J186" s="22">
        <f t="shared" si="50"/>
        <v>0</v>
      </c>
      <c r="K186" s="22">
        <f t="shared" ca="1" si="45"/>
        <v>-1.1963318756629691E-4</v>
      </c>
      <c r="L186" s="22">
        <f t="shared" ca="1" si="51"/>
        <v>1.4312099567272777E-8</v>
      </c>
      <c r="M186" s="22">
        <f t="shared" ca="1" si="42"/>
        <v>1.2361847363263002E-7</v>
      </c>
      <c r="N186" s="22">
        <f t="shared" ca="1" si="43"/>
        <v>2.729484387988421E-8</v>
      </c>
      <c r="O186" s="22">
        <f t="shared" ca="1" si="44"/>
        <v>7.7097223597543337E-5</v>
      </c>
      <c r="P186" s="12">
        <f t="shared" ca="1" si="52"/>
        <v>1.1963318756629691E-4</v>
      </c>
    </row>
    <row r="187" spans="4:16" x14ac:dyDescent="0.2">
      <c r="D187" s="76">
        <f t="shared" si="41"/>
        <v>0</v>
      </c>
      <c r="E187" s="76">
        <f t="shared" si="41"/>
        <v>0</v>
      </c>
      <c r="F187" s="22">
        <f t="shared" si="46"/>
        <v>0</v>
      </c>
      <c r="G187" s="22">
        <f t="shared" si="47"/>
        <v>0</v>
      </c>
      <c r="H187" s="22">
        <f t="shared" si="48"/>
        <v>0</v>
      </c>
      <c r="I187" s="22">
        <f t="shared" si="49"/>
        <v>0</v>
      </c>
      <c r="J187" s="22">
        <f t="shared" si="50"/>
        <v>0</v>
      </c>
      <c r="K187" s="22">
        <f t="shared" ca="1" si="45"/>
        <v>-1.1963318756629691E-4</v>
      </c>
      <c r="L187" s="22">
        <f t="shared" ca="1" si="51"/>
        <v>1.4312099567272777E-8</v>
      </c>
      <c r="M187" s="22">
        <f t="shared" ca="1" si="42"/>
        <v>1.2361847363263002E-7</v>
      </c>
      <c r="N187" s="22">
        <f t="shared" ca="1" si="43"/>
        <v>2.729484387988421E-8</v>
      </c>
      <c r="O187" s="22">
        <f t="shared" ca="1" si="44"/>
        <v>7.7097223597543337E-5</v>
      </c>
      <c r="P187" s="12">
        <f t="shared" ca="1" si="52"/>
        <v>1.1963318756629691E-4</v>
      </c>
    </row>
    <row r="188" spans="4:16" x14ac:dyDescent="0.2">
      <c r="D188" s="76">
        <f t="shared" ref="D188:E203" si="53">A188/A$18</f>
        <v>0</v>
      </c>
      <c r="E188" s="76">
        <f t="shared" si="53"/>
        <v>0</v>
      </c>
      <c r="F188" s="22">
        <f t="shared" si="46"/>
        <v>0</v>
      </c>
      <c r="G188" s="22">
        <f t="shared" si="47"/>
        <v>0</v>
      </c>
      <c r="H188" s="22">
        <f t="shared" si="48"/>
        <v>0</v>
      </c>
      <c r="I188" s="22">
        <f t="shared" si="49"/>
        <v>0</v>
      </c>
      <c r="J188" s="22">
        <f t="shared" si="50"/>
        <v>0</v>
      </c>
      <c r="K188" s="22">
        <f t="shared" ca="1" si="45"/>
        <v>-1.1963318756629691E-4</v>
      </c>
      <c r="L188" s="22">
        <f t="shared" ca="1" si="51"/>
        <v>1.4312099567272777E-8</v>
      </c>
      <c r="M188" s="22">
        <f t="shared" ref="M188:M251" ca="1" si="54">(M$1-M$2*D188+M$3*F188)^2</f>
        <v>1.2361847363263002E-7</v>
      </c>
      <c r="N188" s="22">
        <f t="shared" ref="N188:N251" ca="1" si="55">(-M$2+M$4*D188-M$5*F188)^2</f>
        <v>2.729484387988421E-8</v>
      </c>
      <c r="O188" s="22">
        <f t="shared" ref="O188:O251" ca="1" si="56">+(M$3-D188*M$5+F188*M$6)^2</f>
        <v>7.7097223597543337E-5</v>
      </c>
      <c r="P188" s="12">
        <f t="shared" ca="1" si="52"/>
        <v>1.1963318756629691E-4</v>
      </c>
    </row>
    <row r="189" spans="4:16" x14ac:dyDescent="0.2">
      <c r="D189" s="76">
        <f t="shared" si="53"/>
        <v>0</v>
      </c>
      <c r="E189" s="76">
        <f t="shared" si="53"/>
        <v>0</v>
      </c>
      <c r="F189" s="22">
        <f t="shared" si="46"/>
        <v>0</v>
      </c>
      <c r="G189" s="22">
        <f t="shared" si="47"/>
        <v>0</v>
      </c>
      <c r="H189" s="22">
        <f t="shared" si="48"/>
        <v>0</v>
      </c>
      <c r="I189" s="22">
        <f t="shared" si="49"/>
        <v>0</v>
      </c>
      <c r="J189" s="22">
        <f t="shared" si="50"/>
        <v>0</v>
      </c>
      <c r="K189" s="22">
        <f t="shared" ca="1" si="45"/>
        <v>-1.1963318756629691E-4</v>
      </c>
      <c r="L189" s="22">
        <f t="shared" ca="1" si="51"/>
        <v>1.4312099567272777E-8</v>
      </c>
      <c r="M189" s="22">
        <f t="shared" ca="1" si="54"/>
        <v>1.2361847363263002E-7</v>
      </c>
      <c r="N189" s="22">
        <f t="shared" ca="1" si="55"/>
        <v>2.729484387988421E-8</v>
      </c>
      <c r="O189" s="22">
        <f t="shared" ca="1" si="56"/>
        <v>7.7097223597543337E-5</v>
      </c>
      <c r="P189" s="12">
        <f t="shared" ca="1" si="52"/>
        <v>1.1963318756629691E-4</v>
      </c>
    </row>
    <row r="190" spans="4:16" x14ac:dyDescent="0.2">
      <c r="D190" s="76">
        <f t="shared" si="53"/>
        <v>0</v>
      </c>
      <c r="E190" s="76">
        <f t="shared" si="53"/>
        <v>0</v>
      </c>
      <c r="F190" s="22">
        <f t="shared" si="46"/>
        <v>0</v>
      </c>
      <c r="G190" s="22">
        <f t="shared" si="47"/>
        <v>0</v>
      </c>
      <c r="H190" s="22">
        <f t="shared" si="48"/>
        <v>0</v>
      </c>
      <c r="I190" s="22">
        <f t="shared" si="49"/>
        <v>0</v>
      </c>
      <c r="J190" s="22">
        <f t="shared" si="50"/>
        <v>0</v>
      </c>
      <c r="K190" s="22">
        <f t="shared" ca="1" si="45"/>
        <v>-1.1963318756629691E-4</v>
      </c>
      <c r="L190" s="22">
        <f t="shared" ca="1" si="51"/>
        <v>1.4312099567272777E-8</v>
      </c>
      <c r="M190" s="22">
        <f t="shared" ca="1" si="54"/>
        <v>1.2361847363263002E-7</v>
      </c>
      <c r="N190" s="22">
        <f t="shared" ca="1" si="55"/>
        <v>2.729484387988421E-8</v>
      </c>
      <c r="O190" s="22">
        <f t="shared" ca="1" si="56"/>
        <v>7.7097223597543337E-5</v>
      </c>
      <c r="P190" s="12">
        <f t="shared" ca="1" si="52"/>
        <v>1.1963318756629691E-4</v>
      </c>
    </row>
    <row r="191" spans="4:16" x14ac:dyDescent="0.2">
      <c r="D191" s="76">
        <f t="shared" si="53"/>
        <v>0</v>
      </c>
      <c r="E191" s="76">
        <f t="shared" si="53"/>
        <v>0</v>
      </c>
      <c r="F191" s="22">
        <f t="shared" si="46"/>
        <v>0</v>
      </c>
      <c r="G191" s="22">
        <f t="shared" si="47"/>
        <v>0</v>
      </c>
      <c r="H191" s="22">
        <f t="shared" si="48"/>
        <v>0</v>
      </c>
      <c r="I191" s="22">
        <f t="shared" si="49"/>
        <v>0</v>
      </c>
      <c r="J191" s="22">
        <f t="shared" si="50"/>
        <v>0</v>
      </c>
      <c r="K191" s="22">
        <f t="shared" ca="1" si="45"/>
        <v>-1.1963318756629691E-4</v>
      </c>
      <c r="L191" s="22">
        <f t="shared" ca="1" si="51"/>
        <v>1.4312099567272777E-8</v>
      </c>
      <c r="M191" s="22">
        <f t="shared" ca="1" si="54"/>
        <v>1.2361847363263002E-7</v>
      </c>
      <c r="N191" s="22">
        <f t="shared" ca="1" si="55"/>
        <v>2.729484387988421E-8</v>
      </c>
      <c r="O191" s="22">
        <f t="shared" ca="1" si="56"/>
        <v>7.7097223597543337E-5</v>
      </c>
      <c r="P191" s="12">
        <f t="shared" ca="1" si="52"/>
        <v>1.1963318756629691E-4</v>
      </c>
    </row>
    <row r="192" spans="4:16" x14ac:dyDescent="0.2">
      <c r="D192" s="76">
        <f t="shared" si="53"/>
        <v>0</v>
      </c>
      <c r="E192" s="76">
        <f t="shared" si="53"/>
        <v>0</v>
      </c>
      <c r="F192" s="22">
        <f t="shared" si="46"/>
        <v>0</v>
      </c>
      <c r="G192" s="22">
        <f t="shared" si="47"/>
        <v>0</v>
      </c>
      <c r="H192" s="22">
        <f t="shared" si="48"/>
        <v>0</v>
      </c>
      <c r="I192" s="22">
        <f t="shared" si="49"/>
        <v>0</v>
      </c>
      <c r="J192" s="22">
        <f t="shared" si="50"/>
        <v>0</v>
      </c>
      <c r="K192" s="22">
        <f t="shared" ca="1" si="45"/>
        <v>-1.1963318756629691E-4</v>
      </c>
      <c r="L192" s="22">
        <f t="shared" ca="1" si="51"/>
        <v>1.4312099567272777E-8</v>
      </c>
      <c r="M192" s="22">
        <f t="shared" ca="1" si="54"/>
        <v>1.2361847363263002E-7</v>
      </c>
      <c r="N192" s="22">
        <f t="shared" ca="1" si="55"/>
        <v>2.729484387988421E-8</v>
      </c>
      <c r="O192" s="22">
        <f t="shared" ca="1" si="56"/>
        <v>7.7097223597543337E-5</v>
      </c>
      <c r="P192" s="12">
        <f t="shared" ca="1" si="52"/>
        <v>1.1963318756629691E-4</v>
      </c>
    </row>
    <row r="193" spans="4:16" x14ac:dyDescent="0.2">
      <c r="D193" s="76">
        <f t="shared" si="53"/>
        <v>0</v>
      </c>
      <c r="E193" s="76">
        <f t="shared" si="53"/>
        <v>0</v>
      </c>
      <c r="F193" s="22">
        <f t="shared" si="46"/>
        <v>0</v>
      </c>
      <c r="G193" s="22">
        <f t="shared" si="47"/>
        <v>0</v>
      </c>
      <c r="H193" s="22">
        <f t="shared" si="48"/>
        <v>0</v>
      </c>
      <c r="I193" s="22">
        <f t="shared" si="49"/>
        <v>0</v>
      </c>
      <c r="J193" s="22">
        <f t="shared" si="50"/>
        <v>0</v>
      </c>
      <c r="K193" s="22">
        <f t="shared" ca="1" si="45"/>
        <v>-1.1963318756629691E-4</v>
      </c>
      <c r="L193" s="22">
        <f t="shared" ca="1" si="51"/>
        <v>1.4312099567272777E-8</v>
      </c>
      <c r="M193" s="22">
        <f t="shared" ca="1" si="54"/>
        <v>1.2361847363263002E-7</v>
      </c>
      <c r="N193" s="22">
        <f t="shared" ca="1" si="55"/>
        <v>2.729484387988421E-8</v>
      </c>
      <c r="O193" s="22">
        <f t="shared" ca="1" si="56"/>
        <v>7.7097223597543337E-5</v>
      </c>
      <c r="P193" s="12">
        <f t="shared" ca="1" si="52"/>
        <v>1.1963318756629691E-4</v>
      </c>
    </row>
    <row r="194" spans="4:16" x14ac:dyDescent="0.2">
      <c r="D194" s="76">
        <f t="shared" si="53"/>
        <v>0</v>
      </c>
      <c r="E194" s="76">
        <f t="shared" si="53"/>
        <v>0</v>
      </c>
      <c r="F194" s="22">
        <f t="shared" si="46"/>
        <v>0</v>
      </c>
      <c r="G194" s="22">
        <f t="shared" si="47"/>
        <v>0</v>
      </c>
      <c r="H194" s="22">
        <f t="shared" si="48"/>
        <v>0</v>
      </c>
      <c r="I194" s="22">
        <f t="shared" si="49"/>
        <v>0</v>
      </c>
      <c r="J194" s="22">
        <f t="shared" si="50"/>
        <v>0</v>
      </c>
      <c r="K194" s="22">
        <f t="shared" ca="1" si="45"/>
        <v>-1.1963318756629691E-4</v>
      </c>
      <c r="L194" s="22">
        <f t="shared" ca="1" si="51"/>
        <v>1.4312099567272777E-8</v>
      </c>
      <c r="M194" s="22">
        <f t="shared" ca="1" si="54"/>
        <v>1.2361847363263002E-7</v>
      </c>
      <c r="N194" s="22">
        <f t="shared" ca="1" si="55"/>
        <v>2.729484387988421E-8</v>
      </c>
      <c r="O194" s="22">
        <f t="shared" ca="1" si="56"/>
        <v>7.7097223597543337E-5</v>
      </c>
      <c r="P194" s="12">
        <f t="shared" ca="1" si="52"/>
        <v>1.1963318756629691E-4</v>
      </c>
    </row>
    <row r="195" spans="4:16" x14ac:dyDescent="0.2">
      <c r="D195" s="76">
        <f t="shared" si="53"/>
        <v>0</v>
      </c>
      <c r="E195" s="76">
        <f t="shared" si="53"/>
        <v>0</v>
      </c>
      <c r="F195" s="22">
        <f t="shared" si="46"/>
        <v>0</v>
      </c>
      <c r="G195" s="22">
        <f t="shared" si="47"/>
        <v>0</v>
      </c>
      <c r="H195" s="22">
        <f t="shared" si="48"/>
        <v>0</v>
      </c>
      <c r="I195" s="22">
        <f t="shared" si="49"/>
        <v>0</v>
      </c>
      <c r="J195" s="22">
        <f t="shared" si="50"/>
        <v>0</v>
      </c>
      <c r="K195" s="22">
        <f t="shared" ca="1" si="45"/>
        <v>-1.1963318756629691E-4</v>
      </c>
      <c r="L195" s="22">
        <f t="shared" ca="1" si="51"/>
        <v>1.4312099567272777E-8</v>
      </c>
      <c r="M195" s="22">
        <f t="shared" ca="1" si="54"/>
        <v>1.2361847363263002E-7</v>
      </c>
      <c r="N195" s="22">
        <f t="shared" ca="1" si="55"/>
        <v>2.729484387988421E-8</v>
      </c>
      <c r="O195" s="22">
        <f t="shared" ca="1" si="56"/>
        <v>7.7097223597543337E-5</v>
      </c>
      <c r="P195" s="12">
        <f t="shared" ca="1" si="52"/>
        <v>1.1963318756629691E-4</v>
      </c>
    </row>
    <row r="196" spans="4:16" x14ac:dyDescent="0.2">
      <c r="D196" s="76">
        <f t="shared" si="53"/>
        <v>0</v>
      </c>
      <c r="E196" s="76">
        <f t="shared" si="53"/>
        <v>0</v>
      </c>
      <c r="F196" s="22">
        <f t="shared" si="46"/>
        <v>0</v>
      </c>
      <c r="G196" s="22">
        <f t="shared" si="47"/>
        <v>0</v>
      </c>
      <c r="H196" s="22">
        <f t="shared" si="48"/>
        <v>0</v>
      </c>
      <c r="I196" s="22">
        <f t="shared" si="49"/>
        <v>0</v>
      </c>
      <c r="J196" s="22">
        <f t="shared" si="50"/>
        <v>0</v>
      </c>
      <c r="K196" s="22">
        <f t="shared" ca="1" si="45"/>
        <v>-1.1963318756629691E-4</v>
      </c>
      <c r="L196" s="22">
        <f t="shared" ca="1" si="51"/>
        <v>1.4312099567272777E-8</v>
      </c>
      <c r="M196" s="22">
        <f t="shared" ca="1" si="54"/>
        <v>1.2361847363263002E-7</v>
      </c>
      <c r="N196" s="22">
        <f t="shared" ca="1" si="55"/>
        <v>2.729484387988421E-8</v>
      </c>
      <c r="O196" s="22">
        <f t="shared" ca="1" si="56"/>
        <v>7.7097223597543337E-5</v>
      </c>
      <c r="P196" s="12">
        <f t="shared" ca="1" si="52"/>
        <v>1.1963318756629691E-4</v>
      </c>
    </row>
    <row r="197" spans="4:16" x14ac:dyDescent="0.2">
      <c r="D197" s="76">
        <f t="shared" si="53"/>
        <v>0</v>
      </c>
      <c r="E197" s="76">
        <f t="shared" si="53"/>
        <v>0</v>
      </c>
      <c r="F197" s="22">
        <f t="shared" si="46"/>
        <v>0</v>
      </c>
      <c r="G197" s="22">
        <f t="shared" si="47"/>
        <v>0</v>
      </c>
      <c r="H197" s="22">
        <f t="shared" si="48"/>
        <v>0</v>
      </c>
      <c r="I197" s="22">
        <f t="shared" si="49"/>
        <v>0</v>
      </c>
      <c r="J197" s="22">
        <f t="shared" si="50"/>
        <v>0</v>
      </c>
      <c r="K197" s="22">
        <f t="shared" ca="1" si="45"/>
        <v>-1.1963318756629691E-4</v>
      </c>
      <c r="L197" s="22">
        <f t="shared" ca="1" si="51"/>
        <v>1.4312099567272777E-8</v>
      </c>
      <c r="M197" s="22">
        <f t="shared" ca="1" si="54"/>
        <v>1.2361847363263002E-7</v>
      </c>
      <c r="N197" s="22">
        <f t="shared" ca="1" si="55"/>
        <v>2.729484387988421E-8</v>
      </c>
      <c r="O197" s="22">
        <f t="shared" ca="1" si="56"/>
        <v>7.7097223597543337E-5</v>
      </c>
      <c r="P197" s="12">
        <f t="shared" ca="1" si="52"/>
        <v>1.1963318756629691E-4</v>
      </c>
    </row>
    <row r="198" spans="4:16" x14ac:dyDescent="0.2">
      <c r="D198" s="76">
        <f t="shared" si="53"/>
        <v>0</v>
      </c>
      <c r="E198" s="76">
        <f t="shared" si="53"/>
        <v>0</v>
      </c>
      <c r="F198" s="22">
        <f t="shared" si="46"/>
        <v>0</v>
      </c>
      <c r="G198" s="22">
        <f t="shared" si="47"/>
        <v>0</v>
      </c>
      <c r="H198" s="22">
        <f t="shared" si="48"/>
        <v>0</v>
      </c>
      <c r="I198" s="22">
        <f t="shared" si="49"/>
        <v>0</v>
      </c>
      <c r="J198" s="22">
        <f t="shared" si="50"/>
        <v>0</v>
      </c>
      <c r="K198" s="22">
        <f t="shared" ca="1" si="45"/>
        <v>-1.1963318756629691E-4</v>
      </c>
      <c r="L198" s="22">
        <f t="shared" ca="1" si="51"/>
        <v>1.4312099567272777E-8</v>
      </c>
      <c r="M198" s="22">
        <f t="shared" ca="1" si="54"/>
        <v>1.2361847363263002E-7</v>
      </c>
      <c r="N198" s="22">
        <f t="shared" ca="1" si="55"/>
        <v>2.729484387988421E-8</v>
      </c>
      <c r="O198" s="22">
        <f t="shared" ca="1" si="56"/>
        <v>7.7097223597543337E-5</v>
      </c>
      <c r="P198" s="12">
        <f t="shared" ca="1" si="52"/>
        <v>1.1963318756629691E-4</v>
      </c>
    </row>
    <row r="199" spans="4:16" x14ac:dyDescent="0.2">
      <c r="D199" s="76">
        <f t="shared" si="53"/>
        <v>0</v>
      </c>
      <c r="E199" s="76">
        <f t="shared" si="53"/>
        <v>0</v>
      </c>
      <c r="F199" s="22">
        <f t="shared" si="46"/>
        <v>0</v>
      </c>
      <c r="G199" s="22">
        <f t="shared" si="47"/>
        <v>0</v>
      </c>
      <c r="H199" s="22">
        <f t="shared" si="48"/>
        <v>0</v>
      </c>
      <c r="I199" s="22">
        <f t="shared" si="49"/>
        <v>0</v>
      </c>
      <c r="J199" s="22">
        <f t="shared" si="50"/>
        <v>0</v>
      </c>
      <c r="K199" s="22">
        <f t="shared" ca="1" si="45"/>
        <v>-1.1963318756629691E-4</v>
      </c>
      <c r="L199" s="22">
        <f t="shared" ca="1" si="51"/>
        <v>1.4312099567272777E-8</v>
      </c>
      <c r="M199" s="22">
        <f t="shared" ca="1" si="54"/>
        <v>1.2361847363263002E-7</v>
      </c>
      <c r="N199" s="22">
        <f t="shared" ca="1" si="55"/>
        <v>2.729484387988421E-8</v>
      </c>
      <c r="O199" s="22">
        <f t="shared" ca="1" si="56"/>
        <v>7.7097223597543337E-5</v>
      </c>
      <c r="P199" s="12">
        <f t="shared" ca="1" si="52"/>
        <v>1.1963318756629691E-4</v>
      </c>
    </row>
    <row r="200" spans="4:16" x14ac:dyDescent="0.2">
      <c r="D200" s="76">
        <f t="shared" si="53"/>
        <v>0</v>
      </c>
      <c r="E200" s="76">
        <f t="shared" si="53"/>
        <v>0</v>
      </c>
      <c r="F200" s="22">
        <f t="shared" si="46"/>
        <v>0</v>
      </c>
      <c r="G200" s="22">
        <f t="shared" si="47"/>
        <v>0</v>
      </c>
      <c r="H200" s="22">
        <f t="shared" si="48"/>
        <v>0</v>
      </c>
      <c r="I200" s="22">
        <f t="shared" si="49"/>
        <v>0</v>
      </c>
      <c r="J200" s="22">
        <f t="shared" si="50"/>
        <v>0</v>
      </c>
      <c r="K200" s="22">
        <f t="shared" ca="1" si="45"/>
        <v>-1.1963318756629691E-4</v>
      </c>
      <c r="L200" s="22">
        <f t="shared" ca="1" si="51"/>
        <v>1.4312099567272777E-8</v>
      </c>
      <c r="M200" s="22">
        <f t="shared" ca="1" si="54"/>
        <v>1.2361847363263002E-7</v>
      </c>
      <c r="N200" s="22">
        <f t="shared" ca="1" si="55"/>
        <v>2.729484387988421E-8</v>
      </c>
      <c r="O200" s="22">
        <f t="shared" ca="1" si="56"/>
        <v>7.7097223597543337E-5</v>
      </c>
      <c r="P200" s="12">
        <f t="shared" ca="1" si="52"/>
        <v>1.1963318756629691E-4</v>
      </c>
    </row>
    <row r="201" spans="4:16" x14ac:dyDescent="0.2">
      <c r="D201" s="76">
        <f t="shared" si="53"/>
        <v>0</v>
      </c>
      <c r="E201" s="76">
        <f t="shared" si="53"/>
        <v>0</v>
      </c>
      <c r="F201" s="22">
        <f t="shared" si="46"/>
        <v>0</v>
      </c>
      <c r="G201" s="22">
        <f t="shared" si="47"/>
        <v>0</v>
      </c>
      <c r="H201" s="22">
        <f t="shared" si="48"/>
        <v>0</v>
      </c>
      <c r="I201" s="22">
        <f t="shared" si="49"/>
        <v>0</v>
      </c>
      <c r="J201" s="22">
        <f t="shared" si="50"/>
        <v>0</v>
      </c>
      <c r="K201" s="22">
        <f t="shared" ca="1" si="45"/>
        <v>-1.1963318756629691E-4</v>
      </c>
      <c r="L201" s="22">
        <f t="shared" ca="1" si="51"/>
        <v>1.4312099567272777E-8</v>
      </c>
      <c r="M201" s="22">
        <f t="shared" ca="1" si="54"/>
        <v>1.2361847363263002E-7</v>
      </c>
      <c r="N201" s="22">
        <f t="shared" ca="1" si="55"/>
        <v>2.729484387988421E-8</v>
      </c>
      <c r="O201" s="22">
        <f t="shared" ca="1" si="56"/>
        <v>7.7097223597543337E-5</v>
      </c>
      <c r="P201" s="12">
        <f t="shared" ca="1" si="52"/>
        <v>1.1963318756629691E-4</v>
      </c>
    </row>
    <row r="202" spans="4:16" x14ac:dyDescent="0.2">
      <c r="D202" s="76">
        <f t="shared" si="53"/>
        <v>0</v>
      </c>
      <c r="E202" s="76">
        <f t="shared" si="53"/>
        <v>0</v>
      </c>
      <c r="F202" s="22">
        <f t="shared" si="46"/>
        <v>0</v>
      </c>
      <c r="G202" s="22">
        <f t="shared" si="47"/>
        <v>0</v>
      </c>
      <c r="H202" s="22">
        <f t="shared" si="48"/>
        <v>0</v>
      </c>
      <c r="I202" s="22">
        <f t="shared" si="49"/>
        <v>0</v>
      </c>
      <c r="J202" s="22">
        <f t="shared" si="50"/>
        <v>0</v>
      </c>
      <c r="K202" s="22">
        <f t="shared" ca="1" si="45"/>
        <v>-1.1963318756629691E-4</v>
      </c>
      <c r="L202" s="22">
        <f t="shared" ca="1" si="51"/>
        <v>1.4312099567272777E-8</v>
      </c>
      <c r="M202" s="22">
        <f t="shared" ca="1" si="54"/>
        <v>1.2361847363263002E-7</v>
      </c>
      <c r="N202" s="22">
        <f t="shared" ca="1" si="55"/>
        <v>2.729484387988421E-8</v>
      </c>
      <c r="O202" s="22">
        <f t="shared" ca="1" si="56"/>
        <v>7.7097223597543337E-5</v>
      </c>
      <c r="P202" s="12">
        <f t="shared" ca="1" si="52"/>
        <v>1.1963318756629691E-4</v>
      </c>
    </row>
    <row r="203" spans="4:16" x14ac:dyDescent="0.2">
      <c r="D203" s="76">
        <f t="shared" si="53"/>
        <v>0</v>
      </c>
      <c r="E203" s="76">
        <f t="shared" si="53"/>
        <v>0</v>
      </c>
      <c r="F203" s="22">
        <f t="shared" si="46"/>
        <v>0</v>
      </c>
      <c r="G203" s="22">
        <f t="shared" si="47"/>
        <v>0</v>
      </c>
      <c r="H203" s="22">
        <f t="shared" si="48"/>
        <v>0</v>
      </c>
      <c r="I203" s="22">
        <f t="shared" si="49"/>
        <v>0</v>
      </c>
      <c r="J203" s="22">
        <f t="shared" si="50"/>
        <v>0</v>
      </c>
      <c r="K203" s="22">
        <f t="shared" ca="1" si="45"/>
        <v>-1.1963318756629691E-4</v>
      </c>
      <c r="L203" s="22">
        <f t="shared" ca="1" si="51"/>
        <v>1.4312099567272777E-8</v>
      </c>
      <c r="M203" s="22">
        <f t="shared" ca="1" si="54"/>
        <v>1.2361847363263002E-7</v>
      </c>
      <c r="N203" s="22">
        <f t="shared" ca="1" si="55"/>
        <v>2.729484387988421E-8</v>
      </c>
      <c r="O203" s="22">
        <f t="shared" ca="1" si="56"/>
        <v>7.7097223597543337E-5</v>
      </c>
      <c r="P203" s="12">
        <f t="shared" ca="1" si="52"/>
        <v>1.1963318756629691E-4</v>
      </c>
    </row>
    <row r="204" spans="4:16" x14ac:dyDescent="0.2">
      <c r="D204" s="76">
        <f t="shared" ref="D204:E267" si="57">A204/A$18</f>
        <v>0</v>
      </c>
      <c r="E204" s="76">
        <f t="shared" si="57"/>
        <v>0</v>
      </c>
      <c r="F204" s="22">
        <f t="shared" si="46"/>
        <v>0</v>
      </c>
      <c r="G204" s="22">
        <f t="shared" si="47"/>
        <v>0</v>
      </c>
      <c r="H204" s="22">
        <f t="shared" si="48"/>
        <v>0</v>
      </c>
      <c r="I204" s="22">
        <f t="shared" si="49"/>
        <v>0</v>
      </c>
      <c r="J204" s="22">
        <f t="shared" si="50"/>
        <v>0</v>
      </c>
      <c r="K204" s="22">
        <f t="shared" ca="1" si="45"/>
        <v>-1.1963318756629691E-4</v>
      </c>
      <c r="L204" s="22">
        <f t="shared" ca="1" si="51"/>
        <v>1.4312099567272777E-8</v>
      </c>
      <c r="M204" s="22">
        <f t="shared" ca="1" si="54"/>
        <v>1.2361847363263002E-7</v>
      </c>
      <c r="N204" s="22">
        <f t="shared" ca="1" si="55"/>
        <v>2.729484387988421E-8</v>
      </c>
      <c r="O204" s="22">
        <f t="shared" ca="1" si="56"/>
        <v>7.7097223597543337E-5</v>
      </c>
      <c r="P204" s="12">
        <f t="shared" ca="1" si="52"/>
        <v>1.1963318756629691E-4</v>
      </c>
    </row>
    <row r="205" spans="4:16" x14ac:dyDescent="0.2">
      <c r="D205" s="76">
        <f t="shared" si="57"/>
        <v>0</v>
      </c>
      <c r="E205" s="76">
        <f t="shared" si="57"/>
        <v>0</v>
      </c>
      <c r="F205" s="22">
        <f t="shared" si="46"/>
        <v>0</v>
      </c>
      <c r="G205" s="22">
        <f t="shared" si="47"/>
        <v>0</v>
      </c>
      <c r="H205" s="22">
        <f t="shared" si="48"/>
        <v>0</v>
      </c>
      <c r="I205" s="22">
        <f t="shared" si="49"/>
        <v>0</v>
      </c>
      <c r="J205" s="22">
        <f t="shared" si="50"/>
        <v>0</v>
      </c>
      <c r="K205" s="22">
        <f t="shared" ca="1" si="45"/>
        <v>-1.1963318756629691E-4</v>
      </c>
      <c r="L205" s="22">
        <f t="shared" ca="1" si="51"/>
        <v>1.4312099567272777E-8</v>
      </c>
      <c r="M205" s="22">
        <f t="shared" ca="1" si="54"/>
        <v>1.2361847363263002E-7</v>
      </c>
      <c r="N205" s="22">
        <f t="shared" ca="1" si="55"/>
        <v>2.729484387988421E-8</v>
      </c>
      <c r="O205" s="22">
        <f t="shared" ca="1" si="56"/>
        <v>7.7097223597543337E-5</v>
      </c>
      <c r="P205" s="12">
        <f t="shared" ca="1" si="52"/>
        <v>1.1963318756629691E-4</v>
      </c>
    </row>
    <row r="206" spans="4:16" x14ac:dyDescent="0.2">
      <c r="D206" s="76">
        <f t="shared" si="57"/>
        <v>0</v>
      </c>
      <c r="E206" s="76">
        <f t="shared" si="57"/>
        <v>0</v>
      </c>
      <c r="F206" s="22">
        <f t="shared" si="46"/>
        <v>0</v>
      </c>
      <c r="G206" s="22">
        <f t="shared" si="47"/>
        <v>0</v>
      </c>
      <c r="H206" s="22">
        <f t="shared" si="48"/>
        <v>0</v>
      </c>
      <c r="I206" s="22">
        <f t="shared" si="49"/>
        <v>0</v>
      </c>
      <c r="J206" s="22">
        <f t="shared" si="50"/>
        <v>0</v>
      </c>
      <c r="K206" s="22">
        <f t="shared" ca="1" si="45"/>
        <v>-1.1963318756629691E-4</v>
      </c>
      <c r="L206" s="22">
        <f t="shared" ca="1" si="51"/>
        <v>1.4312099567272777E-8</v>
      </c>
      <c r="M206" s="22">
        <f t="shared" ca="1" si="54"/>
        <v>1.2361847363263002E-7</v>
      </c>
      <c r="N206" s="22">
        <f t="shared" ca="1" si="55"/>
        <v>2.729484387988421E-8</v>
      </c>
      <c r="O206" s="22">
        <f t="shared" ca="1" si="56"/>
        <v>7.7097223597543337E-5</v>
      </c>
      <c r="P206" s="12">
        <f t="shared" ca="1" si="52"/>
        <v>1.1963318756629691E-4</v>
      </c>
    </row>
    <row r="207" spans="4:16" x14ac:dyDescent="0.2">
      <c r="D207" s="76">
        <f t="shared" si="57"/>
        <v>0</v>
      </c>
      <c r="E207" s="76">
        <f t="shared" si="57"/>
        <v>0</v>
      </c>
      <c r="F207" s="22">
        <f t="shared" si="46"/>
        <v>0</v>
      </c>
      <c r="G207" s="22">
        <f t="shared" si="47"/>
        <v>0</v>
      </c>
      <c r="H207" s="22">
        <f t="shared" si="48"/>
        <v>0</v>
      </c>
      <c r="I207" s="22">
        <f t="shared" si="49"/>
        <v>0</v>
      </c>
      <c r="J207" s="22">
        <f t="shared" si="50"/>
        <v>0</v>
      </c>
      <c r="K207" s="22">
        <f t="shared" ca="1" si="45"/>
        <v>-1.1963318756629691E-4</v>
      </c>
      <c r="L207" s="22">
        <f t="shared" ca="1" si="51"/>
        <v>1.4312099567272777E-8</v>
      </c>
      <c r="M207" s="22">
        <f t="shared" ca="1" si="54"/>
        <v>1.2361847363263002E-7</v>
      </c>
      <c r="N207" s="22">
        <f t="shared" ca="1" si="55"/>
        <v>2.729484387988421E-8</v>
      </c>
      <c r="O207" s="22">
        <f t="shared" ca="1" si="56"/>
        <v>7.7097223597543337E-5</v>
      </c>
      <c r="P207" s="12">
        <f t="shared" ca="1" si="52"/>
        <v>1.1963318756629691E-4</v>
      </c>
    </row>
    <row r="208" spans="4:16" x14ac:dyDescent="0.2">
      <c r="D208" s="76">
        <f t="shared" si="57"/>
        <v>0</v>
      </c>
      <c r="E208" s="76">
        <f t="shared" si="57"/>
        <v>0</v>
      </c>
      <c r="F208" s="22">
        <f t="shared" si="46"/>
        <v>0</v>
      </c>
      <c r="G208" s="22">
        <f t="shared" si="47"/>
        <v>0</v>
      </c>
      <c r="H208" s="22">
        <f t="shared" si="48"/>
        <v>0</v>
      </c>
      <c r="I208" s="22">
        <f t="shared" si="49"/>
        <v>0</v>
      </c>
      <c r="J208" s="22">
        <f t="shared" si="50"/>
        <v>0</v>
      </c>
      <c r="K208" s="22">
        <f t="shared" ca="1" si="45"/>
        <v>-1.1963318756629691E-4</v>
      </c>
      <c r="L208" s="22">
        <f t="shared" ca="1" si="51"/>
        <v>1.4312099567272777E-8</v>
      </c>
      <c r="M208" s="22">
        <f t="shared" ca="1" si="54"/>
        <v>1.2361847363263002E-7</v>
      </c>
      <c r="N208" s="22">
        <f t="shared" ca="1" si="55"/>
        <v>2.729484387988421E-8</v>
      </c>
      <c r="O208" s="22">
        <f t="shared" ca="1" si="56"/>
        <v>7.7097223597543337E-5</v>
      </c>
      <c r="P208" s="12">
        <f t="shared" ca="1" si="52"/>
        <v>1.1963318756629691E-4</v>
      </c>
    </row>
    <row r="209" spans="4:16" x14ac:dyDescent="0.2">
      <c r="D209" s="76">
        <f t="shared" si="57"/>
        <v>0</v>
      </c>
      <c r="E209" s="76">
        <f t="shared" si="57"/>
        <v>0</v>
      </c>
      <c r="F209" s="22">
        <f t="shared" si="46"/>
        <v>0</v>
      </c>
      <c r="G209" s="22">
        <f t="shared" si="47"/>
        <v>0</v>
      </c>
      <c r="H209" s="22">
        <f t="shared" si="48"/>
        <v>0</v>
      </c>
      <c r="I209" s="22">
        <f t="shared" si="49"/>
        <v>0</v>
      </c>
      <c r="J209" s="22">
        <f t="shared" si="50"/>
        <v>0</v>
      </c>
      <c r="K209" s="22">
        <f t="shared" ca="1" si="45"/>
        <v>-1.1963318756629691E-4</v>
      </c>
      <c r="L209" s="22">
        <f t="shared" ca="1" si="51"/>
        <v>1.4312099567272777E-8</v>
      </c>
      <c r="M209" s="22">
        <f t="shared" ca="1" si="54"/>
        <v>1.2361847363263002E-7</v>
      </c>
      <c r="N209" s="22">
        <f t="shared" ca="1" si="55"/>
        <v>2.729484387988421E-8</v>
      </c>
      <c r="O209" s="22">
        <f t="shared" ca="1" si="56"/>
        <v>7.7097223597543337E-5</v>
      </c>
      <c r="P209" s="12">
        <f t="shared" ca="1" si="52"/>
        <v>1.1963318756629691E-4</v>
      </c>
    </row>
    <row r="210" spans="4:16" x14ac:dyDescent="0.2">
      <c r="D210" s="76">
        <f t="shared" si="57"/>
        <v>0</v>
      </c>
      <c r="E210" s="76">
        <f t="shared" si="57"/>
        <v>0</v>
      </c>
      <c r="F210" s="22">
        <f t="shared" si="46"/>
        <v>0</v>
      </c>
      <c r="G210" s="22">
        <f t="shared" si="47"/>
        <v>0</v>
      </c>
      <c r="H210" s="22">
        <f t="shared" si="48"/>
        <v>0</v>
      </c>
      <c r="I210" s="22">
        <f t="shared" si="49"/>
        <v>0</v>
      </c>
      <c r="J210" s="22">
        <f t="shared" si="50"/>
        <v>0</v>
      </c>
      <c r="K210" s="22">
        <f t="shared" ca="1" si="45"/>
        <v>-1.1963318756629691E-4</v>
      </c>
      <c r="L210" s="22">
        <f t="shared" ca="1" si="51"/>
        <v>1.4312099567272777E-8</v>
      </c>
      <c r="M210" s="22">
        <f t="shared" ca="1" si="54"/>
        <v>1.2361847363263002E-7</v>
      </c>
      <c r="N210" s="22">
        <f t="shared" ca="1" si="55"/>
        <v>2.729484387988421E-8</v>
      </c>
      <c r="O210" s="22">
        <f t="shared" ca="1" si="56"/>
        <v>7.7097223597543337E-5</v>
      </c>
      <c r="P210" s="12">
        <f t="shared" ca="1" si="52"/>
        <v>1.1963318756629691E-4</v>
      </c>
    </row>
    <row r="211" spans="4:16" x14ac:dyDescent="0.2">
      <c r="D211" s="76">
        <f t="shared" si="57"/>
        <v>0</v>
      </c>
      <c r="E211" s="76">
        <f t="shared" si="57"/>
        <v>0</v>
      </c>
      <c r="F211" s="22">
        <f t="shared" si="46"/>
        <v>0</v>
      </c>
      <c r="G211" s="22">
        <f t="shared" si="47"/>
        <v>0</v>
      </c>
      <c r="H211" s="22">
        <f t="shared" si="48"/>
        <v>0</v>
      </c>
      <c r="I211" s="22">
        <f t="shared" si="49"/>
        <v>0</v>
      </c>
      <c r="J211" s="22">
        <f t="shared" si="50"/>
        <v>0</v>
      </c>
      <c r="K211" s="22">
        <f t="shared" ca="1" si="45"/>
        <v>-1.1963318756629691E-4</v>
      </c>
      <c r="L211" s="22">
        <f t="shared" ca="1" si="51"/>
        <v>1.4312099567272777E-8</v>
      </c>
      <c r="M211" s="22">
        <f t="shared" ca="1" si="54"/>
        <v>1.2361847363263002E-7</v>
      </c>
      <c r="N211" s="22">
        <f t="shared" ca="1" si="55"/>
        <v>2.729484387988421E-8</v>
      </c>
      <c r="O211" s="22">
        <f t="shared" ca="1" si="56"/>
        <v>7.7097223597543337E-5</v>
      </c>
      <c r="P211" s="12">
        <f t="shared" ca="1" si="52"/>
        <v>1.1963318756629691E-4</v>
      </c>
    </row>
    <row r="212" spans="4:16" x14ac:dyDescent="0.2">
      <c r="D212" s="76">
        <f t="shared" si="57"/>
        <v>0</v>
      </c>
      <c r="E212" s="76">
        <f t="shared" si="57"/>
        <v>0</v>
      </c>
      <c r="F212" s="22">
        <f t="shared" si="46"/>
        <v>0</v>
      </c>
      <c r="G212" s="22">
        <f t="shared" si="47"/>
        <v>0</v>
      </c>
      <c r="H212" s="22">
        <f t="shared" si="48"/>
        <v>0</v>
      </c>
      <c r="I212" s="22">
        <f t="shared" si="49"/>
        <v>0</v>
      </c>
      <c r="J212" s="22">
        <f t="shared" si="50"/>
        <v>0</v>
      </c>
      <c r="K212" s="22">
        <f t="shared" ca="1" si="45"/>
        <v>-1.1963318756629691E-4</v>
      </c>
      <c r="L212" s="22">
        <f t="shared" ca="1" si="51"/>
        <v>1.4312099567272777E-8</v>
      </c>
      <c r="M212" s="22">
        <f t="shared" ca="1" si="54"/>
        <v>1.2361847363263002E-7</v>
      </c>
      <c r="N212" s="22">
        <f t="shared" ca="1" si="55"/>
        <v>2.729484387988421E-8</v>
      </c>
      <c r="O212" s="22">
        <f t="shared" ca="1" si="56"/>
        <v>7.7097223597543337E-5</v>
      </c>
      <c r="P212" s="12">
        <f t="shared" ca="1" si="52"/>
        <v>1.1963318756629691E-4</v>
      </c>
    </row>
    <row r="213" spans="4:16" x14ac:dyDescent="0.2">
      <c r="D213" s="76">
        <f t="shared" si="57"/>
        <v>0</v>
      </c>
      <c r="E213" s="76">
        <f t="shared" si="57"/>
        <v>0</v>
      </c>
      <c r="F213" s="22">
        <f t="shared" si="46"/>
        <v>0</v>
      </c>
      <c r="G213" s="22">
        <f t="shared" si="47"/>
        <v>0</v>
      </c>
      <c r="H213" s="22">
        <f t="shared" si="48"/>
        <v>0</v>
      </c>
      <c r="I213" s="22">
        <f t="shared" si="49"/>
        <v>0</v>
      </c>
      <c r="J213" s="22">
        <f t="shared" si="50"/>
        <v>0</v>
      </c>
      <c r="K213" s="22">
        <f t="shared" ref="K213:K276" ca="1" si="58">+E$4+E$5*D213+E$6*D213^2</f>
        <v>-1.1963318756629691E-4</v>
      </c>
      <c r="L213" s="22">
        <f t="shared" ca="1" si="51"/>
        <v>1.4312099567272777E-8</v>
      </c>
      <c r="M213" s="22">
        <f t="shared" ca="1" si="54"/>
        <v>1.2361847363263002E-7</v>
      </c>
      <c r="N213" s="22">
        <f t="shared" ca="1" si="55"/>
        <v>2.729484387988421E-8</v>
      </c>
      <c r="O213" s="22">
        <f t="shared" ca="1" si="56"/>
        <v>7.7097223597543337E-5</v>
      </c>
      <c r="P213" s="12">
        <f t="shared" ca="1" si="52"/>
        <v>1.1963318756629691E-4</v>
      </c>
    </row>
    <row r="214" spans="4:16" x14ac:dyDescent="0.2">
      <c r="D214" s="76">
        <f t="shared" si="57"/>
        <v>0</v>
      </c>
      <c r="E214" s="76">
        <f t="shared" si="57"/>
        <v>0</v>
      </c>
      <c r="F214" s="22">
        <f t="shared" ref="F214:F277" si="59">D214*D214</f>
        <v>0</v>
      </c>
      <c r="G214" s="22">
        <f t="shared" ref="G214:G277" si="60">D214*F214</f>
        <v>0</v>
      </c>
      <c r="H214" s="22">
        <f t="shared" ref="H214:H277" si="61">F214*F214</f>
        <v>0</v>
      </c>
      <c r="I214" s="22">
        <f t="shared" ref="I214:I277" si="62">E214*D214</f>
        <v>0</v>
      </c>
      <c r="J214" s="22">
        <f t="shared" ref="J214:J277" si="63">I214*D214</f>
        <v>0</v>
      </c>
      <c r="K214" s="22">
        <f t="shared" ca="1" si="58"/>
        <v>-1.1963318756629691E-4</v>
      </c>
      <c r="L214" s="22">
        <f t="shared" ref="L214:L277" ca="1" si="64">+(K214-E214)^2</f>
        <v>1.4312099567272777E-8</v>
      </c>
      <c r="M214" s="22">
        <f t="shared" ca="1" si="54"/>
        <v>1.2361847363263002E-7</v>
      </c>
      <c r="N214" s="22">
        <f t="shared" ca="1" si="55"/>
        <v>2.729484387988421E-8</v>
      </c>
      <c r="O214" s="22">
        <f t="shared" ca="1" si="56"/>
        <v>7.7097223597543337E-5</v>
      </c>
      <c r="P214" s="12">
        <f t="shared" ref="P214:P277" ca="1" si="65">+E214-K214</f>
        <v>1.1963318756629691E-4</v>
      </c>
    </row>
    <row r="215" spans="4:16" x14ac:dyDescent="0.2">
      <c r="D215" s="76">
        <f t="shared" si="57"/>
        <v>0</v>
      </c>
      <c r="E215" s="76">
        <f t="shared" si="57"/>
        <v>0</v>
      </c>
      <c r="F215" s="22">
        <f t="shared" si="59"/>
        <v>0</v>
      </c>
      <c r="G215" s="22">
        <f t="shared" si="60"/>
        <v>0</v>
      </c>
      <c r="H215" s="22">
        <f t="shared" si="61"/>
        <v>0</v>
      </c>
      <c r="I215" s="22">
        <f t="shared" si="62"/>
        <v>0</v>
      </c>
      <c r="J215" s="22">
        <f t="shared" si="63"/>
        <v>0</v>
      </c>
      <c r="K215" s="22">
        <f t="shared" ca="1" si="58"/>
        <v>-1.1963318756629691E-4</v>
      </c>
      <c r="L215" s="22">
        <f t="shared" ca="1" si="64"/>
        <v>1.4312099567272777E-8</v>
      </c>
      <c r="M215" s="22">
        <f t="shared" ca="1" si="54"/>
        <v>1.2361847363263002E-7</v>
      </c>
      <c r="N215" s="22">
        <f t="shared" ca="1" si="55"/>
        <v>2.729484387988421E-8</v>
      </c>
      <c r="O215" s="22">
        <f t="shared" ca="1" si="56"/>
        <v>7.7097223597543337E-5</v>
      </c>
      <c r="P215" s="12">
        <f t="shared" ca="1" si="65"/>
        <v>1.1963318756629691E-4</v>
      </c>
    </row>
    <row r="216" spans="4:16" x14ac:dyDescent="0.2">
      <c r="D216" s="76">
        <f t="shared" si="57"/>
        <v>0</v>
      </c>
      <c r="E216" s="76">
        <f t="shared" si="57"/>
        <v>0</v>
      </c>
      <c r="F216" s="22">
        <f t="shared" si="59"/>
        <v>0</v>
      </c>
      <c r="G216" s="22">
        <f t="shared" si="60"/>
        <v>0</v>
      </c>
      <c r="H216" s="22">
        <f t="shared" si="61"/>
        <v>0</v>
      </c>
      <c r="I216" s="22">
        <f t="shared" si="62"/>
        <v>0</v>
      </c>
      <c r="J216" s="22">
        <f t="shared" si="63"/>
        <v>0</v>
      </c>
      <c r="K216" s="22">
        <f t="shared" ca="1" si="58"/>
        <v>-1.1963318756629691E-4</v>
      </c>
      <c r="L216" s="22">
        <f t="shared" ca="1" si="64"/>
        <v>1.4312099567272777E-8</v>
      </c>
      <c r="M216" s="22">
        <f t="shared" ca="1" si="54"/>
        <v>1.2361847363263002E-7</v>
      </c>
      <c r="N216" s="22">
        <f t="shared" ca="1" si="55"/>
        <v>2.729484387988421E-8</v>
      </c>
      <c r="O216" s="22">
        <f t="shared" ca="1" si="56"/>
        <v>7.7097223597543337E-5</v>
      </c>
      <c r="P216" s="12">
        <f t="shared" ca="1" si="65"/>
        <v>1.1963318756629691E-4</v>
      </c>
    </row>
    <row r="217" spans="4:16" x14ac:dyDescent="0.2">
      <c r="D217" s="76">
        <f t="shared" si="57"/>
        <v>0</v>
      </c>
      <c r="E217" s="76">
        <f t="shared" si="57"/>
        <v>0</v>
      </c>
      <c r="F217" s="22">
        <f t="shared" si="59"/>
        <v>0</v>
      </c>
      <c r="G217" s="22">
        <f t="shared" si="60"/>
        <v>0</v>
      </c>
      <c r="H217" s="22">
        <f t="shared" si="61"/>
        <v>0</v>
      </c>
      <c r="I217" s="22">
        <f t="shared" si="62"/>
        <v>0</v>
      </c>
      <c r="J217" s="22">
        <f t="shared" si="63"/>
        <v>0</v>
      </c>
      <c r="K217" s="22">
        <f t="shared" ca="1" si="58"/>
        <v>-1.1963318756629691E-4</v>
      </c>
      <c r="L217" s="22">
        <f t="shared" ca="1" si="64"/>
        <v>1.4312099567272777E-8</v>
      </c>
      <c r="M217" s="22">
        <f t="shared" ca="1" si="54"/>
        <v>1.2361847363263002E-7</v>
      </c>
      <c r="N217" s="22">
        <f t="shared" ca="1" si="55"/>
        <v>2.729484387988421E-8</v>
      </c>
      <c r="O217" s="22">
        <f t="shared" ca="1" si="56"/>
        <v>7.7097223597543337E-5</v>
      </c>
      <c r="P217" s="12">
        <f t="shared" ca="1" si="65"/>
        <v>1.1963318756629691E-4</v>
      </c>
    </row>
    <row r="218" spans="4:16" x14ac:dyDescent="0.2">
      <c r="D218" s="76">
        <f t="shared" si="57"/>
        <v>0</v>
      </c>
      <c r="E218" s="76">
        <f t="shared" si="57"/>
        <v>0</v>
      </c>
      <c r="F218" s="22">
        <f t="shared" si="59"/>
        <v>0</v>
      </c>
      <c r="G218" s="22">
        <f t="shared" si="60"/>
        <v>0</v>
      </c>
      <c r="H218" s="22">
        <f t="shared" si="61"/>
        <v>0</v>
      </c>
      <c r="I218" s="22">
        <f t="shared" si="62"/>
        <v>0</v>
      </c>
      <c r="J218" s="22">
        <f t="shared" si="63"/>
        <v>0</v>
      </c>
      <c r="K218" s="22">
        <f t="shared" ca="1" si="58"/>
        <v>-1.1963318756629691E-4</v>
      </c>
      <c r="L218" s="22">
        <f t="shared" ca="1" si="64"/>
        <v>1.4312099567272777E-8</v>
      </c>
      <c r="M218" s="22">
        <f t="shared" ca="1" si="54"/>
        <v>1.2361847363263002E-7</v>
      </c>
      <c r="N218" s="22">
        <f t="shared" ca="1" si="55"/>
        <v>2.729484387988421E-8</v>
      </c>
      <c r="O218" s="22">
        <f t="shared" ca="1" si="56"/>
        <v>7.7097223597543337E-5</v>
      </c>
      <c r="P218" s="12">
        <f t="shared" ca="1" si="65"/>
        <v>1.1963318756629691E-4</v>
      </c>
    </row>
    <row r="219" spans="4:16" x14ac:dyDescent="0.2">
      <c r="D219" s="76">
        <f t="shared" si="57"/>
        <v>0</v>
      </c>
      <c r="E219" s="76">
        <f t="shared" si="57"/>
        <v>0</v>
      </c>
      <c r="F219" s="22">
        <f t="shared" si="59"/>
        <v>0</v>
      </c>
      <c r="G219" s="22">
        <f t="shared" si="60"/>
        <v>0</v>
      </c>
      <c r="H219" s="22">
        <f t="shared" si="61"/>
        <v>0</v>
      </c>
      <c r="I219" s="22">
        <f t="shared" si="62"/>
        <v>0</v>
      </c>
      <c r="J219" s="22">
        <f t="shared" si="63"/>
        <v>0</v>
      </c>
      <c r="K219" s="22">
        <f t="shared" ca="1" si="58"/>
        <v>-1.1963318756629691E-4</v>
      </c>
      <c r="L219" s="22">
        <f t="shared" ca="1" si="64"/>
        <v>1.4312099567272777E-8</v>
      </c>
      <c r="M219" s="22">
        <f t="shared" ca="1" si="54"/>
        <v>1.2361847363263002E-7</v>
      </c>
      <c r="N219" s="22">
        <f t="shared" ca="1" si="55"/>
        <v>2.729484387988421E-8</v>
      </c>
      <c r="O219" s="22">
        <f t="shared" ca="1" si="56"/>
        <v>7.7097223597543337E-5</v>
      </c>
      <c r="P219" s="12">
        <f t="shared" ca="1" si="65"/>
        <v>1.1963318756629691E-4</v>
      </c>
    </row>
    <row r="220" spans="4:16" x14ac:dyDescent="0.2">
      <c r="D220" s="76">
        <f t="shared" si="57"/>
        <v>0</v>
      </c>
      <c r="E220" s="76">
        <f t="shared" si="57"/>
        <v>0</v>
      </c>
      <c r="F220" s="22">
        <f t="shared" si="59"/>
        <v>0</v>
      </c>
      <c r="G220" s="22">
        <f t="shared" si="60"/>
        <v>0</v>
      </c>
      <c r="H220" s="22">
        <f t="shared" si="61"/>
        <v>0</v>
      </c>
      <c r="I220" s="22">
        <f t="shared" si="62"/>
        <v>0</v>
      </c>
      <c r="J220" s="22">
        <f t="shared" si="63"/>
        <v>0</v>
      </c>
      <c r="K220" s="22">
        <f t="shared" ca="1" si="58"/>
        <v>-1.1963318756629691E-4</v>
      </c>
      <c r="L220" s="22">
        <f t="shared" ca="1" si="64"/>
        <v>1.4312099567272777E-8</v>
      </c>
      <c r="M220" s="22">
        <f t="shared" ca="1" si="54"/>
        <v>1.2361847363263002E-7</v>
      </c>
      <c r="N220" s="22">
        <f t="shared" ca="1" si="55"/>
        <v>2.729484387988421E-8</v>
      </c>
      <c r="O220" s="22">
        <f t="shared" ca="1" si="56"/>
        <v>7.7097223597543337E-5</v>
      </c>
      <c r="P220" s="12">
        <f t="shared" ca="1" si="65"/>
        <v>1.1963318756629691E-4</v>
      </c>
    </row>
    <row r="221" spans="4:16" x14ac:dyDescent="0.2">
      <c r="D221" s="76">
        <f t="shared" si="57"/>
        <v>0</v>
      </c>
      <c r="E221" s="76">
        <f t="shared" si="57"/>
        <v>0</v>
      </c>
      <c r="F221" s="22">
        <f t="shared" si="59"/>
        <v>0</v>
      </c>
      <c r="G221" s="22">
        <f t="shared" si="60"/>
        <v>0</v>
      </c>
      <c r="H221" s="22">
        <f t="shared" si="61"/>
        <v>0</v>
      </c>
      <c r="I221" s="22">
        <f t="shared" si="62"/>
        <v>0</v>
      </c>
      <c r="J221" s="22">
        <f t="shared" si="63"/>
        <v>0</v>
      </c>
      <c r="K221" s="22">
        <f t="shared" ca="1" si="58"/>
        <v>-1.1963318756629691E-4</v>
      </c>
      <c r="L221" s="22">
        <f t="shared" ca="1" si="64"/>
        <v>1.4312099567272777E-8</v>
      </c>
      <c r="M221" s="22">
        <f t="shared" ca="1" si="54"/>
        <v>1.2361847363263002E-7</v>
      </c>
      <c r="N221" s="22">
        <f t="shared" ca="1" si="55"/>
        <v>2.729484387988421E-8</v>
      </c>
      <c r="O221" s="22">
        <f t="shared" ca="1" si="56"/>
        <v>7.7097223597543337E-5</v>
      </c>
      <c r="P221" s="12">
        <f t="shared" ca="1" si="65"/>
        <v>1.1963318756629691E-4</v>
      </c>
    </row>
    <row r="222" spans="4:16" x14ac:dyDescent="0.2">
      <c r="D222" s="76">
        <f t="shared" si="57"/>
        <v>0</v>
      </c>
      <c r="E222" s="76">
        <f t="shared" si="57"/>
        <v>0</v>
      </c>
      <c r="F222" s="22">
        <f t="shared" si="59"/>
        <v>0</v>
      </c>
      <c r="G222" s="22">
        <f t="shared" si="60"/>
        <v>0</v>
      </c>
      <c r="H222" s="22">
        <f t="shared" si="61"/>
        <v>0</v>
      </c>
      <c r="I222" s="22">
        <f t="shared" si="62"/>
        <v>0</v>
      </c>
      <c r="J222" s="22">
        <f t="shared" si="63"/>
        <v>0</v>
      </c>
      <c r="K222" s="22">
        <f t="shared" ca="1" si="58"/>
        <v>-1.1963318756629691E-4</v>
      </c>
      <c r="L222" s="22">
        <f t="shared" ca="1" si="64"/>
        <v>1.4312099567272777E-8</v>
      </c>
      <c r="M222" s="22">
        <f t="shared" ca="1" si="54"/>
        <v>1.2361847363263002E-7</v>
      </c>
      <c r="N222" s="22">
        <f t="shared" ca="1" si="55"/>
        <v>2.729484387988421E-8</v>
      </c>
      <c r="O222" s="22">
        <f t="shared" ca="1" si="56"/>
        <v>7.7097223597543337E-5</v>
      </c>
      <c r="P222" s="12">
        <f t="shared" ca="1" si="65"/>
        <v>1.1963318756629691E-4</v>
      </c>
    </row>
    <row r="223" spans="4:16" x14ac:dyDescent="0.2">
      <c r="D223" s="76">
        <f t="shared" si="57"/>
        <v>0</v>
      </c>
      <c r="E223" s="76">
        <f t="shared" si="57"/>
        <v>0</v>
      </c>
      <c r="F223" s="22">
        <f t="shared" si="59"/>
        <v>0</v>
      </c>
      <c r="G223" s="22">
        <f t="shared" si="60"/>
        <v>0</v>
      </c>
      <c r="H223" s="22">
        <f t="shared" si="61"/>
        <v>0</v>
      </c>
      <c r="I223" s="22">
        <f t="shared" si="62"/>
        <v>0</v>
      </c>
      <c r="J223" s="22">
        <f t="shared" si="63"/>
        <v>0</v>
      </c>
      <c r="K223" s="22">
        <f t="shared" ca="1" si="58"/>
        <v>-1.1963318756629691E-4</v>
      </c>
      <c r="L223" s="22">
        <f t="shared" ca="1" si="64"/>
        <v>1.4312099567272777E-8</v>
      </c>
      <c r="M223" s="22">
        <f t="shared" ca="1" si="54"/>
        <v>1.2361847363263002E-7</v>
      </c>
      <c r="N223" s="22">
        <f t="shared" ca="1" si="55"/>
        <v>2.729484387988421E-8</v>
      </c>
      <c r="O223" s="22">
        <f t="shared" ca="1" si="56"/>
        <v>7.7097223597543337E-5</v>
      </c>
      <c r="P223" s="12">
        <f t="shared" ca="1" si="65"/>
        <v>1.1963318756629691E-4</v>
      </c>
    </row>
    <row r="224" spans="4:16" x14ac:dyDescent="0.2">
      <c r="D224" s="76">
        <f t="shared" si="57"/>
        <v>0</v>
      </c>
      <c r="E224" s="76">
        <f t="shared" si="57"/>
        <v>0</v>
      </c>
      <c r="F224" s="22">
        <f t="shared" si="59"/>
        <v>0</v>
      </c>
      <c r="G224" s="22">
        <f t="shared" si="60"/>
        <v>0</v>
      </c>
      <c r="H224" s="22">
        <f t="shared" si="61"/>
        <v>0</v>
      </c>
      <c r="I224" s="22">
        <f t="shared" si="62"/>
        <v>0</v>
      </c>
      <c r="J224" s="22">
        <f t="shared" si="63"/>
        <v>0</v>
      </c>
      <c r="K224" s="22">
        <f t="shared" ca="1" si="58"/>
        <v>-1.1963318756629691E-4</v>
      </c>
      <c r="L224" s="22">
        <f t="shared" ca="1" si="64"/>
        <v>1.4312099567272777E-8</v>
      </c>
      <c r="M224" s="22">
        <f t="shared" ca="1" si="54"/>
        <v>1.2361847363263002E-7</v>
      </c>
      <c r="N224" s="22">
        <f t="shared" ca="1" si="55"/>
        <v>2.729484387988421E-8</v>
      </c>
      <c r="O224" s="22">
        <f t="shared" ca="1" si="56"/>
        <v>7.7097223597543337E-5</v>
      </c>
      <c r="P224" s="12">
        <f t="shared" ca="1" si="65"/>
        <v>1.1963318756629691E-4</v>
      </c>
    </row>
    <row r="225" spans="4:16" x14ac:dyDescent="0.2">
      <c r="D225" s="76">
        <f t="shared" si="57"/>
        <v>0</v>
      </c>
      <c r="E225" s="76">
        <f t="shared" si="57"/>
        <v>0</v>
      </c>
      <c r="F225" s="22">
        <f t="shared" si="59"/>
        <v>0</v>
      </c>
      <c r="G225" s="22">
        <f t="shared" si="60"/>
        <v>0</v>
      </c>
      <c r="H225" s="22">
        <f t="shared" si="61"/>
        <v>0</v>
      </c>
      <c r="I225" s="22">
        <f t="shared" si="62"/>
        <v>0</v>
      </c>
      <c r="J225" s="22">
        <f t="shared" si="63"/>
        <v>0</v>
      </c>
      <c r="K225" s="22">
        <f t="shared" ca="1" si="58"/>
        <v>-1.1963318756629691E-4</v>
      </c>
      <c r="L225" s="22">
        <f t="shared" ca="1" si="64"/>
        <v>1.4312099567272777E-8</v>
      </c>
      <c r="M225" s="22">
        <f t="shared" ca="1" si="54"/>
        <v>1.2361847363263002E-7</v>
      </c>
      <c r="N225" s="22">
        <f t="shared" ca="1" si="55"/>
        <v>2.729484387988421E-8</v>
      </c>
      <c r="O225" s="22">
        <f t="shared" ca="1" si="56"/>
        <v>7.7097223597543337E-5</v>
      </c>
      <c r="P225" s="12">
        <f t="shared" ca="1" si="65"/>
        <v>1.1963318756629691E-4</v>
      </c>
    </row>
    <row r="226" spans="4:16" x14ac:dyDescent="0.2">
      <c r="D226" s="76">
        <f t="shared" si="57"/>
        <v>0</v>
      </c>
      <c r="E226" s="76">
        <f t="shared" si="57"/>
        <v>0</v>
      </c>
      <c r="F226" s="22">
        <f t="shared" si="59"/>
        <v>0</v>
      </c>
      <c r="G226" s="22">
        <f t="shared" si="60"/>
        <v>0</v>
      </c>
      <c r="H226" s="22">
        <f t="shared" si="61"/>
        <v>0</v>
      </c>
      <c r="I226" s="22">
        <f t="shared" si="62"/>
        <v>0</v>
      </c>
      <c r="J226" s="22">
        <f t="shared" si="63"/>
        <v>0</v>
      </c>
      <c r="K226" s="22">
        <f t="shared" ca="1" si="58"/>
        <v>-1.1963318756629691E-4</v>
      </c>
      <c r="L226" s="22">
        <f t="shared" ca="1" si="64"/>
        <v>1.4312099567272777E-8</v>
      </c>
      <c r="M226" s="22">
        <f t="shared" ca="1" si="54"/>
        <v>1.2361847363263002E-7</v>
      </c>
      <c r="N226" s="22">
        <f t="shared" ca="1" si="55"/>
        <v>2.729484387988421E-8</v>
      </c>
      <c r="O226" s="22">
        <f t="shared" ca="1" si="56"/>
        <v>7.7097223597543337E-5</v>
      </c>
      <c r="P226" s="12">
        <f t="shared" ca="1" si="65"/>
        <v>1.1963318756629691E-4</v>
      </c>
    </row>
    <row r="227" spans="4:16" x14ac:dyDescent="0.2">
      <c r="D227" s="76">
        <f t="shared" si="57"/>
        <v>0</v>
      </c>
      <c r="E227" s="76">
        <f t="shared" si="57"/>
        <v>0</v>
      </c>
      <c r="F227" s="22">
        <f t="shared" si="59"/>
        <v>0</v>
      </c>
      <c r="G227" s="22">
        <f t="shared" si="60"/>
        <v>0</v>
      </c>
      <c r="H227" s="22">
        <f t="shared" si="61"/>
        <v>0</v>
      </c>
      <c r="I227" s="22">
        <f t="shared" si="62"/>
        <v>0</v>
      </c>
      <c r="J227" s="22">
        <f t="shared" si="63"/>
        <v>0</v>
      </c>
      <c r="K227" s="22">
        <f t="shared" ca="1" si="58"/>
        <v>-1.1963318756629691E-4</v>
      </c>
      <c r="L227" s="22">
        <f t="shared" ca="1" si="64"/>
        <v>1.4312099567272777E-8</v>
      </c>
      <c r="M227" s="22">
        <f t="shared" ca="1" si="54"/>
        <v>1.2361847363263002E-7</v>
      </c>
      <c r="N227" s="22">
        <f t="shared" ca="1" si="55"/>
        <v>2.729484387988421E-8</v>
      </c>
      <c r="O227" s="22">
        <f t="shared" ca="1" si="56"/>
        <v>7.7097223597543337E-5</v>
      </c>
      <c r="P227" s="12">
        <f t="shared" ca="1" si="65"/>
        <v>1.1963318756629691E-4</v>
      </c>
    </row>
    <row r="228" spans="4:16" x14ac:dyDescent="0.2">
      <c r="D228" s="76">
        <f t="shared" si="57"/>
        <v>0</v>
      </c>
      <c r="E228" s="76">
        <f t="shared" si="57"/>
        <v>0</v>
      </c>
      <c r="F228" s="22">
        <f t="shared" si="59"/>
        <v>0</v>
      </c>
      <c r="G228" s="22">
        <f t="shared" si="60"/>
        <v>0</v>
      </c>
      <c r="H228" s="22">
        <f t="shared" si="61"/>
        <v>0</v>
      </c>
      <c r="I228" s="22">
        <f t="shared" si="62"/>
        <v>0</v>
      </c>
      <c r="J228" s="22">
        <f t="shared" si="63"/>
        <v>0</v>
      </c>
      <c r="K228" s="22">
        <f t="shared" ca="1" si="58"/>
        <v>-1.1963318756629691E-4</v>
      </c>
      <c r="L228" s="22">
        <f t="shared" ca="1" si="64"/>
        <v>1.4312099567272777E-8</v>
      </c>
      <c r="M228" s="22">
        <f t="shared" ca="1" si="54"/>
        <v>1.2361847363263002E-7</v>
      </c>
      <c r="N228" s="22">
        <f t="shared" ca="1" si="55"/>
        <v>2.729484387988421E-8</v>
      </c>
      <c r="O228" s="22">
        <f t="shared" ca="1" si="56"/>
        <v>7.7097223597543337E-5</v>
      </c>
      <c r="P228" s="12">
        <f t="shared" ca="1" si="65"/>
        <v>1.1963318756629691E-4</v>
      </c>
    </row>
    <row r="229" spans="4:16" x14ac:dyDescent="0.2">
      <c r="D229" s="76">
        <f t="shared" si="57"/>
        <v>0</v>
      </c>
      <c r="E229" s="76">
        <f t="shared" si="57"/>
        <v>0</v>
      </c>
      <c r="F229" s="22">
        <f t="shared" si="59"/>
        <v>0</v>
      </c>
      <c r="G229" s="22">
        <f t="shared" si="60"/>
        <v>0</v>
      </c>
      <c r="H229" s="22">
        <f t="shared" si="61"/>
        <v>0</v>
      </c>
      <c r="I229" s="22">
        <f t="shared" si="62"/>
        <v>0</v>
      </c>
      <c r="J229" s="22">
        <f t="shared" si="63"/>
        <v>0</v>
      </c>
      <c r="K229" s="22">
        <f t="shared" ca="1" si="58"/>
        <v>-1.1963318756629691E-4</v>
      </c>
      <c r="L229" s="22">
        <f t="shared" ca="1" si="64"/>
        <v>1.4312099567272777E-8</v>
      </c>
      <c r="M229" s="22">
        <f t="shared" ca="1" si="54"/>
        <v>1.2361847363263002E-7</v>
      </c>
      <c r="N229" s="22">
        <f t="shared" ca="1" si="55"/>
        <v>2.729484387988421E-8</v>
      </c>
      <c r="O229" s="22">
        <f t="shared" ca="1" si="56"/>
        <v>7.7097223597543337E-5</v>
      </c>
      <c r="P229" s="12">
        <f t="shared" ca="1" si="65"/>
        <v>1.1963318756629691E-4</v>
      </c>
    </row>
    <row r="230" spans="4:16" x14ac:dyDescent="0.2">
      <c r="D230" s="76">
        <f t="shared" si="57"/>
        <v>0</v>
      </c>
      <c r="E230" s="76">
        <f t="shared" si="57"/>
        <v>0</v>
      </c>
      <c r="F230" s="22">
        <f t="shared" si="59"/>
        <v>0</v>
      </c>
      <c r="G230" s="22">
        <f t="shared" si="60"/>
        <v>0</v>
      </c>
      <c r="H230" s="22">
        <f t="shared" si="61"/>
        <v>0</v>
      </c>
      <c r="I230" s="22">
        <f t="shared" si="62"/>
        <v>0</v>
      </c>
      <c r="J230" s="22">
        <f t="shared" si="63"/>
        <v>0</v>
      </c>
      <c r="K230" s="22">
        <f t="shared" ca="1" si="58"/>
        <v>-1.1963318756629691E-4</v>
      </c>
      <c r="L230" s="22">
        <f t="shared" ca="1" si="64"/>
        <v>1.4312099567272777E-8</v>
      </c>
      <c r="M230" s="22">
        <f t="shared" ca="1" si="54"/>
        <v>1.2361847363263002E-7</v>
      </c>
      <c r="N230" s="22">
        <f t="shared" ca="1" si="55"/>
        <v>2.729484387988421E-8</v>
      </c>
      <c r="O230" s="22">
        <f t="shared" ca="1" si="56"/>
        <v>7.7097223597543337E-5</v>
      </c>
      <c r="P230" s="12">
        <f t="shared" ca="1" si="65"/>
        <v>1.1963318756629691E-4</v>
      </c>
    </row>
    <row r="231" spans="4:16" x14ac:dyDescent="0.2">
      <c r="D231" s="76">
        <f t="shared" si="57"/>
        <v>0</v>
      </c>
      <c r="E231" s="76">
        <f t="shared" si="57"/>
        <v>0</v>
      </c>
      <c r="F231" s="22">
        <f t="shared" si="59"/>
        <v>0</v>
      </c>
      <c r="G231" s="22">
        <f t="shared" si="60"/>
        <v>0</v>
      </c>
      <c r="H231" s="22">
        <f t="shared" si="61"/>
        <v>0</v>
      </c>
      <c r="I231" s="22">
        <f t="shared" si="62"/>
        <v>0</v>
      </c>
      <c r="J231" s="22">
        <f t="shared" si="63"/>
        <v>0</v>
      </c>
      <c r="K231" s="22">
        <f t="shared" ca="1" si="58"/>
        <v>-1.1963318756629691E-4</v>
      </c>
      <c r="L231" s="22">
        <f t="shared" ca="1" si="64"/>
        <v>1.4312099567272777E-8</v>
      </c>
      <c r="M231" s="22">
        <f t="shared" ca="1" si="54"/>
        <v>1.2361847363263002E-7</v>
      </c>
      <c r="N231" s="22">
        <f t="shared" ca="1" si="55"/>
        <v>2.729484387988421E-8</v>
      </c>
      <c r="O231" s="22">
        <f t="shared" ca="1" si="56"/>
        <v>7.7097223597543337E-5</v>
      </c>
      <c r="P231" s="12">
        <f t="shared" ca="1" si="65"/>
        <v>1.1963318756629691E-4</v>
      </c>
    </row>
    <row r="232" spans="4:16" x14ac:dyDescent="0.2">
      <c r="D232" s="76">
        <f t="shared" si="57"/>
        <v>0</v>
      </c>
      <c r="E232" s="76">
        <f t="shared" si="57"/>
        <v>0</v>
      </c>
      <c r="F232" s="22">
        <f t="shared" si="59"/>
        <v>0</v>
      </c>
      <c r="G232" s="22">
        <f t="shared" si="60"/>
        <v>0</v>
      </c>
      <c r="H232" s="22">
        <f t="shared" si="61"/>
        <v>0</v>
      </c>
      <c r="I232" s="22">
        <f t="shared" si="62"/>
        <v>0</v>
      </c>
      <c r="J232" s="22">
        <f t="shared" si="63"/>
        <v>0</v>
      </c>
      <c r="K232" s="22">
        <f t="shared" ca="1" si="58"/>
        <v>-1.1963318756629691E-4</v>
      </c>
      <c r="L232" s="22">
        <f t="shared" ca="1" si="64"/>
        <v>1.4312099567272777E-8</v>
      </c>
      <c r="M232" s="22">
        <f t="shared" ca="1" si="54"/>
        <v>1.2361847363263002E-7</v>
      </c>
      <c r="N232" s="22">
        <f t="shared" ca="1" si="55"/>
        <v>2.729484387988421E-8</v>
      </c>
      <c r="O232" s="22">
        <f t="shared" ca="1" si="56"/>
        <v>7.7097223597543337E-5</v>
      </c>
      <c r="P232" s="12">
        <f t="shared" ca="1" si="65"/>
        <v>1.1963318756629691E-4</v>
      </c>
    </row>
    <row r="233" spans="4:16" x14ac:dyDescent="0.2">
      <c r="D233" s="76">
        <f t="shared" si="57"/>
        <v>0</v>
      </c>
      <c r="E233" s="76">
        <f t="shared" si="57"/>
        <v>0</v>
      </c>
      <c r="F233" s="22">
        <f t="shared" si="59"/>
        <v>0</v>
      </c>
      <c r="G233" s="22">
        <f t="shared" si="60"/>
        <v>0</v>
      </c>
      <c r="H233" s="22">
        <f t="shared" si="61"/>
        <v>0</v>
      </c>
      <c r="I233" s="22">
        <f t="shared" si="62"/>
        <v>0</v>
      </c>
      <c r="J233" s="22">
        <f t="shared" si="63"/>
        <v>0</v>
      </c>
      <c r="K233" s="22">
        <f t="shared" ca="1" si="58"/>
        <v>-1.1963318756629691E-4</v>
      </c>
      <c r="L233" s="22">
        <f t="shared" ca="1" si="64"/>
        <v>1.4312099567272777E-8</v>
      </c>
      <c r="M233" s="22">
        <f t="shared" ca="1" si="54"/>
        <v>1.2361847363263002E-7</v>
      </c>
      <c r="N233" s="22">
        <f t="shared" ca="1" si="55"/>
        <v>2.729484387988421E-8</v>
      </c>
      <c r="O233" s="22">
        <f t="shared" ca="1" si="56"/>
        <v>7.7097223597543337E-5</v>
      </c>
      <c r="P233" s="12">
        <f t="shared" ca="1" si="65"/>
        <v>1.1963318756629691E-4</v>
      </c>
    </row>
    <row r="234" spans="4:16" x14ac:dyDescent="0.2">
      <c r="D234" s="76">
        <f t="shared" si="57"/>
        <v>0</v>
      </c>
      <c r="E234" s="76">
        <f t="shared" si="57"/>
        <v>0</v>
      </c>
      <c r="F234" s="22">
        <f t="shared" si="59"/>
        <v>0</v>
      </c>
      <c r="G234" s="22">
        <f t="shared" si="60"/>
        <v>0</v>
      </c>
      <c r="H234" s="22">
        <f t="shared" si="61"/>
        <v>0</v>
      </c>
      <c r="I234" s="22">
        <f t="shared" si="62"/>
        <v>0</v>
      </c>
      <c r="J234" s="22">
        <f t="shared" si="63"/>
        <v>0</v>
      </c>
      <c r="K234" s="22">
        <f t="shared" ca="1" si="58"/>
        <v>-1.1963318756629691E-4</v>
      </c>
      <c r="L234" s="22">
        <f t="shared" ca="1" si="64"/>
        <v>1.4312099567272777E-8</v>
      </c>
      <c r="M234" s="22">
        <f t="shared" ca="1" si="54"/>
        <v>1.2361847363263002E-7</v>
      </c>
      <c r="N234" s="22">
        <f t="shared" ca="1" si="55"/>
        <v>2.729484387988421E-8</v>
      </c>
      <c r="O234" s="22">
        <f t="shared" ca="1" si="56"/>
        <v>7.7097223597543337E-5</v>
      </c>
      <c r="P234" s="12">
        <f t="shared" ca="1" si="65"/>
        <v>1.1963318756629691E-4</v>
      </c>
    </row>
    <row r="235" spans="4:16" x14ac:dyDescent="0.2">
      <c r="D235" s="76">
        <f t="shared" si="57"/>
        <v>0</v>
      </c>
      <c r="E235" s="76">
        <f t="shared" si="57"/>
        <v>0</v>
      </c>
      <c r="F235" s="22">
        <f t="shared" si="59"/>
        <v>0</v>
      </c>
      <c r="G235" s="22">
        <f t="shared" si="60"/>
        <v>0</v>
      </c>
      <c r="H235" s="22">
        <f t="shared" si="61"/>
        <v>0</v>
      </c>
      <c r="I235" s="22">
        <f t="shared" si="62"/>
        <v>0</v>
      </c>
      <c r="J235" s="22">
        <f t="shared" si="63"/>
        <v>0</v>
      </c>
      <c r="K235" s="22">
        <f t="shared" ca="1" si="58"/>
        <v>-1.1963318756629691E-4</v>
      </c>
      <c r="L235" s="22">
        <f t="shared" ca="1" si="64"/>
        <v>1.4312099567272777E-8</v>
      </c>
      <c r="M235" s="22">
        <f t="shared" ca="1" si="54"/>
        <v>1.2361847363263002E-7</v>
      </c>
      <c r="N235" s="22">
        <f t="shared" ca="1" si="55"/>
        <v>2.729484387988421E-8</v>
      </c>
      <c r="O235" s="22">
        <f t="shared" ca="1" si="56"/>
        <v>7.7097223597543337E-5</v>
      </c>
      <c r="P235" s="12">
        <f t="shared" ca="1" si="65"/>
        <v>1.1963318756629691E-4</v>
      </c>
    </row>
    <row r="236" spans="4:16" x14ac:dyDescent="0.2">
      <c r="D236" s="76">
        <f t="shared" si="57"/>
        <v>0</v>
      </c>
      <c r="E236" s="76">
        <f t="shared" si="57"/>
        <v>0</v>
      </c>
      <c r="F236" s="22">
        <f t="shared" si="59"/>
        <v>0</v>
      </c>
      <c r="G236" s="22">
        <f t="shared" si="60"/>
        <v>0</v>
      </c>
      <c r="H236" s="22">
        <f t="shared" si="61"/>
        <v>0</v>
      </c>
      <c r="I236" s="22">
        <f t="shared" si="62"/>
        <v>0</v>
      </c>
      <c r="J236" s="22">
        <f t="shared" si="63"/>
        <v>0</v>
      </c>
      <c r="K236" s="22">
        <f t="shared" ca="1" si="58"/>
        <v>-1.1963318756629691E-4</v>
      </c>
      <c r="L236" s="22">
        <f t="shared" ca="1" si="64"/>
        <v>1.4312099567272777E-8</v>
      </c>
      <c r="M236" s="22">
        <f t="shared" ca="1" si="54"/>
        <v>1.2361847363263002E-7</v>
      </c>
      <c r="N236" s="22">
        <f t="shared" ca="1" si="55"/>
        <v>2.729484387988421E-8</v>
      </c>
      <c r="O236" s="22">
        <f t="shared" ca="1" si="56"/>
        <v>7.7097223597543337E-5</v>
      </c>
      <c r="P236" s="12">
        <f t="shared" ca="1" si="65"/>
        <v>1.1963318756629691E-4</v>
      </c>
    </row>
    <row r="237" spans="4:16" x14ac:dyDescent="0.2">
      <c r="D237" s="76">
        <f t="shared" si="57"/>
        <v>0</v>
      </c>
      <c r="E237" s="76">
        <f t="shared" si="57"/>
        <v>0</v>
      </c>
      <c r="F237" s="22">
        <f t="shared" si="59"/>
        <v>0</v>
      </c>
      <c r="G237" s="22">
        <f t="shared" si="60"/>
        <v>0</v>
      </c>
      <c r="H237" s="22">
        <f t="shared" si="61"/>
        <v>0</v>
      </c>
      <c r="I237" s="22">
        <f t="shared" si="62"/>
        <v>0</v>
      </c>
      <c r="J237" s="22">
        <f t="shared" si="63"/>
        <v>0</v>
      </c>
      <c r="K237" s="22">
        <f t="shared" ca="1" si="58"/>
        <v>-1.1963318756629691E-4</v>
      </c>
      <c r="L237" s="22">
        <f t="shared" ca="1" si="64"/>
        <v>1.4312099567272777E-8</v>
      </c>
      <c r="M237" s="22">
        <f t="shared" ca="1" si="54"/>
        <v>1.2361847363263002E-7</v>
      </c>
      <c r="N237" s="22">
        <f t="shared" ca="1" si="55"/>
        <v>2.729484387988421E-8</v>
      </c>
      <c r="O237" s="22">
        <f t="shared" ca="1" si="56"/>
        <v>7.7097223597543337E-5</v>
      </c>
      <c r="P237" s="12">
        <f t="shared" ca="1" si="65"/>
        <v>1.1963318756629691E-4</v>
      </c>
    </row>
    <row r="238" spans="4:16" x14ac:dyDescent="0.2">
      <c r="D238" s="76">
        <f t="shared" si="57"/>
        <v>0</v>
      </c>
      <c r="E238" s="76">
        <f t="shared" si="57"/>
        <v>0</v>
      </c>
      <c r="F238" s="22">
        <f t="shared" si="59"/>
        <v>0</v>
      </c>
      <c r="G238" s="22">
        <f t="shared" si="60"/>
        <v>0</v>
      </c>
      <c r="H238" s="22">
        <f t="shared" si="61"/>
        <v>0</v>
      </c>
      <c r="I238" s="22">
        <f t="shared" si="62"/>
        <v>0</v>
      </c>
      <c r="J238" s="22">
        <f t="shared" si="63"/>
        <v>0</v>
      </c>
      <c r="K238" s="22">
        <f t="shared" ca="1" si="58"/>
        <v>-1.1963318756629691E-4</v>
      </c>
      <c r="L238" s="22">
        <f t="shared" ca="1" si="64"/>
        <v>1.4312099567272777E-8</v>
      </c>
      <c r="M238" s="22">
        <f t="shared" ca="1" si="54"/>
        <v>1.2361847363263002E-7</v>
      </c>
      <c r="N238" s="22">
        <f t="shared" ca="1" si="55"/>
        <v>2.729484387988421E-8</v>
      </c>
      <c r="O238" s="22">
        <f t="shared" ca="1" si="56"/>
        <v>7.7097223597543337E-5</v>
      </c>
      <c r="P238" s="12">
        <f t="shared" ca="1" si="65"/>
        <v>1.1963318756629691E-4</v>
      </c>
    </row>
    <row r="239" spans="4:16" x14ac:dyDescent="0.2">
      <c r="D239" s="76">
        <f t="shared" si="57"/>
        <v>0</v>
      </c>
      <c r="E239" s="76">
        <f t="shared" si="57"/>
        <v>0</v>
      </c>
      <c r="F239" s="22">
        <f t="shared" si="59"/>
        <v>0</v>
      </c>
      <c r="G239" s="22">
        <f t="shared" si="60"/>
        <v>0</v>
      </c>
      <c r="H239" s="22">
        <f t="shared" si="61"/>
        <v>0</v>
      </c>
      <c r="I239" s="22">
        <f t="shared" si="62"/>
        <v>0</v>
      </c>
      <c r="J239" s="22">
        <f t="shared" si="63"/>
        <v>0</v>
      </c>
      <c r="K239" s="22">
        <f t="shared" ca="1" si="58"/>
        <v>-1.1963318756629691E-4</v>
      </c>
      <c r="L239" s="22">
        <f t="shared" ca="1" si="64"/>
        <v>1.4312099567272777E-8</v>
      </c>
      <c r="M239" s="22">
        <f t="shared" ca="1" si="54"/>
        <v>1.2361847363263002E-7</v>
      </c>
      <c r="N239" s="22">
        <f t="shared" ca="1" si="55"/>
        <v>2.729484387988421E-8</v>
      </c>
      <c r="O239" s="22">
        <f t="shared" ca="1" si="56"/>
        <v>7.7097223597543337E-5</v>
      </c>
      <c r="P239" s="12">
        <f t="shared" ca="1" si="65"/>
        <v>1.1963318756629691E-4</v>
      </c>
    </row>
    <row r="240" spans="4:16" x14ac:dyDescent="0.2">
      <c r="D240" s="76">
        <f t="shared" si="57"/>
        <v>0</v>
      </c>
      <c r="E240" s="76">
        <f t="shared" si="57"/>
        <v>0</v>
      </c>
      <c r="F240" s="22">
        <f t="shared" si="59"/>
        <v>0</v>
      </c>
      <c r="G240" s="22">
        <f t="shared" si="60"/>
        <v>0</v>
      </c>
      <c r="H240" s="22">
        <f t="shared" si="61"/>
        <v>0</v>
      </c>
      <c r="I240" s="22">
        <f t="shared" si="62"/>
        <v>0</v>
      </c>
      <c r="J240" s="22">
        <f t="shared" si="63"/>
        <v>0</v>
      </c>
      <c r="K240" s="22">
        <f t="shared" ca="1" si="58"/>
        <v>-1.1963318756629691E-4</v>
      </c>
      <c r="L240" s="22">
        <f t="shared" ca="1" si="64"/>
        <v>1.4312099567272777E-8</v>
      </c>
      <c r="M240" s="22">
        <f t="shared" ca="1" si="54"/>
        <v>1.2361847363263002E-7</v>
      </c>
      <c r="N240" s="22">
        <f t="shared" ca="1" si="55"/>
        <v>2.729484387988421E-8</v>
      </c>
      <c r="O240" s="22">
        <f t="shared" ca="1" si="56"/>
        <v>7.7097223597543337E-5</v>
      </c>
      <c r="P240" s="12">
        <f t="shared" ca="1" si="65"/>
        <v>1.1963318756629691E-4</v>
      </c>
    </row>
    <row r="241" spans="4:16" x14ac:dyDescent="0.2">
      <c r="D241" s="76">
        <f t="shared" si="57"/>
        <v>0</v>
      </c>
      <c r="E241" s="76">
        <f t="shared" si="57"/>
        <v>0</v>
      </c>
      <c r="F241" s="22">
        <f t="shared" si="59"/>
        <v>0</v>
      </c>
      <c r="G241" s="22">
        <f t="shared" si="60"/>
        <v>0</v>
      </c>
      <c r="H241" s="22">
        <f t="shared" si="61"/>
        <v>0</v>
      </c>
      <c r="I241" s="22">
        <f t="shared" si="62"/>
        <v>0</v>
      </c>
      <c r="J241" s="22">
        <f t="shared" si="63"/>
        <v>0</v>
      </c>
      <c r="K241" s="22">
        <f t="shared" ca="1" si="58"/>
        <v>-1.1963318756629691E-4</v>
      </c>
      <c r="L241" s="22">
        <f t="shared" ca="1" si="64"/>
        <v>1.4312099567272777E-8</v>
      </c>
      <c r="M241" s="22">
        <f t="shared" ca="1" si="54"/>
        <v>1.2361847363263002E-7</v>
      </c>
      <c r="N241" s="22">
        <f t="shared" ca="1" si="55"/>
        <v>2.729484387988421E-8</v>
      </c>
      <c r="O241" s="22">
        <f t="shared" ca="1" si="56"/>
        <v>7.7097223597543337E-5</v>
      </c>
      <c r="P241" s="12">
        <f t="shared" ca="1" si="65"/>
        <v>1.1963318756629691E-4</v>
      </c>
    </row>
    <row r="242" spans="4:16" x14ac:dyDescent="0.2">
      <c r="D242" s="76">
        <f t="shared" si="57"/>
        <v>0</v>
      </c>
      <c r="E242" s="76">
        <f t="shared" si="57"/>
        <v>0</v>
      </c>
      <c r="F242" s="22">
        <f t="shared" si="59"/>
        <v>0</v>
      </c>
      <c r="G242" s="22">
        <f t="shared" si="60"/>
        <v>0</v>
      </c>
      <c r="H242" s="22">
        <f t="shared" si="61"/>
        <v>0</v>
      </c>
      <c r="I242" s="22">
        <f t="shared" si="62"/>
        <v>0</v>
      </c>
      <c r="J242" s="22">
        <f t="shared" si="63"/>
        <v>0</v>
      </c>
      <c r="K242" s="22">
        <f t="shared" ca="1" si="58"/>
        <v>-1.1963318756629691E-4</v>
      </c>
      <c r="L242" s="22">
        <f t="shared" ca="1" si="64"/>
        <v>1.4312099567272777E-8</v>
      </c>
      <c r="M242" s="22">
        <f t="shared" ca="1" si="54"/>
        <v>1.2361847363263002E-7</v>
      </c>
      <c r="N242" s="22">
        <f t="shared" ca="1" si="55"/>
        <v>2.729484387988421E-8</v>
      </c>
      <c r="O242" s="22">
        <f t="shared" ca="1" si="56"/>
        <v>7.7097223597543337E-5</v>
      </c>
      <c r="P242" s="12">
        <f t="shared" ca="1" si="65"/>
        <v>1.1963318756629691E-4</v>
      </c>
    </row>
    <row r="243" spans="4:16" x14ac:dyDescent="0.2">
      <c r="D243" s="76">
        <f t="shared" si="57"/>
        <v>0</v>
      </c>
      <c r="E243" s="76">
        <f t="shared" si="57"/>
        <v>0</v>
      </c>
      <c r="F243" s="22">
        <f t="shared" si="59"/>
        <v>0</v>
      </c>
      <c r="G243" s="22">
        <f t="shared" si="60"/>
        <v>0</v>
      </c>
      <c r="H243" s="22">
        <f t="shared" si="61"/>
        <v>0</v>
      </c>
      <c r="I243" s="22">
        <f t="shared" si="62"/>
        <v>0</v>
      </c>
      <c r="J243" s="22">
        <f t="shared" si="63"/>
        <v>0</v>
      </c>
      <c r="K243" s="22">
        <f t="shared" ca="1" si="58"/>
        <v>-1.1963318756629691E-4</v>
      </c>
      <c r="L243" s="22">
        <f t="shared" ca="1" si="64"/>
        <v>1.4312099567272777E-8</v>
      </c>
      <c r="M243" s="22">
        <f t="shared" ca="1" si="54"/>
        <v>1.2361847363263002E-7</v>
      </c>
      <c r="N243" s="22">
        <f t="shared" ca="1" si="55"/>
        <v>2.729484387988421E-8</v>
      </c>
      <c r="O243" s="22">
        <f t="shared" ca="1" si="56"/>
        <v>7.7097223597543337E-5</v>
      </c>
      <c r="P243" s="12">
        <f t="shared" ca="1" si="65"/>
        <v>1.1963318756629691E-4</v>
      </c>
    </row>
    <row r="244" spans="4:16" x14ac:dyDescent="0.2">
      <c r="D244" s="76">
        <f t="shared" si="57"/>
        <v>0</v>
      </c>
      <c r="E244" s="76">
        <f t="shared" si="57"/>
        <v>0</v>
      </c>
      <c r="F244" s="22">
        <f t="shared" si="59"/>
        <v>0</v>
      </c>
      <c r="G244" s="22">
        <f t="shared" si="60"/>
        <v>0</v>
      </c>
      <c r="H244" s="22">
        <f t="shared" si="61"/>
        <v>0</v>
      </c>
      <c r="I244" s="22">
        <f t="shared" si="62"/>
        <v>0</v>
      </c>
      <c r="J244" s="22">
        <f t="shared" si="63"/>
        <v>0</v>
      </c>
      <c r="K244" s="22">
        <f t="shared" ca="1" si="58"/>
        <v>-1.1963318756629691E-4</v>
      </c>
      <c r="L244" s="22">
        <f t="shared" ca="1" si="64"/>
        <v>1.4312099567272777E-8</v>
      </c>
      <c r="M244" s="22">
        <f t="shared" ca="1" si="54"/>
        <v>1.2361847363263002E-7</v>
      </c>
      <c r="N244" s="22">
        <f t="shared" ca="1" si="55"/>
        <v>2.729484387988421E-8</v>
      </c>
      <c r="O244" s="22">
        <f t="shared" ca="1" si="56"/>
        <v>7.7097223597543337E-5</v>
      </c>
      <c r="P244" s="12">
        <f t="shared" ca="1" si="65"/>
        <v>1.1963318756629691E-4</v>
      </c>
    </row>
    <row r="245" spans="4:16" x14ac:dyDescent="0.2">
      <c r="D245" s="76">
        <f t="shared" si="57"/>
        <v>0</v>
      </c>
      <c r="E245" s="76">
        <f t="shared" si="57"/>
        <v>0</v>
      </c>
      <c r="F245" s="22">
        <f t="shared" si="59"/>
        <v>0</v>
      </c>
      <c r="G245" s="22">
        <f t="shared" si="60"/>
        <v>0</v>
      </c>
      <c r="H245" s="22">
        <f t="shared" si="61"/>
        <v>0</v>
      </c>
      <c r="I245" s="22">
        <f t="shared" si="62"/>
        <v>0</v>
      </c>
      <c r="J245" s="22">
        <f t="shared" si="63"/>
        <v>0</v>
      </c>
      <c r="K245" s="22">
        <f t="shared" ca="1" si="58"/>
        <v>-1.1963318756629691E-4</v>
      </c>
      <c r="L245" s="22">
        <f t="shared" ca="1" si="64"/>
        <v>1.4312099567272777E-8</v>
      </c>
      <c r="M245" s="22">
        <f t="shared" ca="1" si="54"/>
        <v>1.2361847363263002E-7</v>
      </c>
      <c r="N245" s="22">
        <f t="shared" ca="1" si="55"/>
        <v>2.729484387988421E-8</v>
      </c>
      <c r="O245" s="22">
        <f t="shared" ca="1" si="56"/>
        <v>7.7097223597543337E-5</v>
      </c>
      <c r="P245" s="12">
        <f t="shared" ca="1" si="65"/>
        <v>1.1963318756629691E-4</v>
      </c>
    </row>
    <row r="246" spans="4:16" x14ac:dyDescent="0.2">
      <c r="D246" s="76">
        <f t="shared" si="57"/>
        <v>0</v>
      </c>
      <c r="E246" s="76">
        <f t="shared" si="57"/>
        <v>0</v>
      </c>
      <c r="F246" s="22">
        <f t="shared" si="59"/>
        <v>0</v>
      </c>
      <c r="G246" s="22">
        <f t="shared" si="60"/>
        <v>0</v>
      </c>
      <c r="H246" s="22">
        <f t="shared" si="61"/>
        <v>0</v>
      </c>
      <c r="I246" s="22">
        <f t="shared" si="62"/>
        <v>0</v>
      </c>
      <c r="J246" s="22">
        <f t="shared" si="63"/>
        <v>0</v>
      </c>
      <c r="K246" s="22">
        <f t="shared" ca="1" si="58"/>
        <v>-1.1963318756629691E-4</v>
      </c>
      <c r="L246" s="22">
        <f t="shared" ca="1" si="64"/>
        <v>1.4312099567272777E-8</v>
      </c>
      <c r="M246" s="22">
        <f t="shared" ca="1" si="54"/>
        <v>1.2361847363263002E-7</v>
      </c>
      <c r="N246" s="22">
        <f t="shared" ca="1" si="55"/>
        <v>2.729484387988421E-8</v>
      </c>
      <c r="O246" s="22">
        <f t="shared" ca="1" si="56"/>
        <v>7.7097223597543337E-5</v>
      </c>
      <c r="P246" s="12">
        <f t="shared" ca="1" si="65"/>
        <v>1.1963318756629691E-4</v>
      </c>
    </row>
    <row r="247" spans="4:16" x14ac:dyDescent="0.2">
      <c r="D247" s="76">
        <f t="shared" si="57"/>
        <v>0</v>
      </c>
      <c r="E247" s="76">
        <f t="shared" si="57"/>
        <v>0</v>
      </c>
      <c r="F247" s="22">
        <f t="shared" si="59"/>
        <v>0</v>
      </c>
      <c r="G247" s="22">
        <f t="shared" si="60"/>
        <v>0</v>
      </c>
      <c r="H247" s="22">
        <f t="shared" si="61"/>
        <v>0</v>
      </c>
      <c r="I247" s="22">
        <f t="shared" si="62"/>
        <v>0</v>
      </c>
      <c r="J247" s="22">
        <f t="shared" si="63"/>
        <v>0</v>
      </c>
      <c r="K247" s="22">
        <f t="shared" ca="1" si="58"/>
        <v>-1.1963318756629691E-4</v>
      </c>
      <c r="L247" s="22">
        <f t="shared" ca="1" si="64"/>
        <v>1.4312099567272777E-8</v>
      </c>
      <c r="M247" s="22">
        <f t="shared" ca="1" si="54"/>
        <v>1.2361847363263002E-7</v>
      </c>
      <c r="N247" s="22">
        <f t="shared" ca="1" si="55"/>
        <v>2.729484387988421E-8</v>
      </c>
      <c r="O247" s="22">
        <f t="shared" ca="1" si="56"/>
        <v>7.7097223597543337E-5</v>
      </c>
      <c r="P247" s="12">
        <f t="shared" ca="1" si="65"/>
        <v>1.1963318756629691E-4</v>
      </c>
    </row>
    <row r="248" spans="4:16" x14ac:dyDescent="0.2">
      <c r="D248" s="76">
        <f t="shared" si="57"/>
        <v>0</v>
      </c>
      <c r="E248" s="76">
        <f t="shared" si="57"/>
        <v>0</v>
      </c>
      <c r="F248" s="22">
        <f t="shared" si="59"/>
        <v>0</v>
      </c>
      <c r="G248" s="22">
        <f t="shared" si="60"/>
        <v>0</v>
      </c>
      <c r="H248" s="22">
        <f t="shared" si="61"/>
        <v>0</v>
      </c>
      <c r="I248" s="22">
        <f t="shared" si="62"/>
        <v>0</v>
      </c>
      <c r="J248" s="22">
        <f t="shared" si="63"/>
        <v>0</v>
      </c>
      <c r="K248" s="22">
        <f t="shared" ca="1" si="58"/>
        <v>-1.1963318756629691E-4</v>
      </c>
      <c r="L248" s="22">
        <f t="shared" ca="1" si="64"/>
        <v>1.4312099567272777E-8</v>
      </c>
      <c r="M248" s="22">
        <f t="shared" ca="1" si="54"/>
        <v>1.2361847363263002E-7</v>
      </c>
      <c r="N248" s="22">
        <f t="shared" ca="1" si="55"/>
        <v>2.729484387988421E-8</v>
      </c>
      <c r="O248" s="22">
        <f t="shared" ca="1" si="56"/>
        <v>7.7097223597543337E-5</v>
      </c>
      <c r="P248" s="12">
        <f t="shared" ca="1" si="65"/>
        <v>1.1963318756629691E-4</v>
      </c>
    </row>
    <row r="249" spans="4:16" x14ac:dyDescent="0.2">
      <c r="D249" s="76">
        <f t="shared" si="57"/>
        <v>0</v>
      </c>
      <c r="E249" s="76">
        <f t="shared" si="57"/>
        <v>0</v>
      </c>
      <c r="F249" s="22">
        <f t="shared" si="59"/>
        <v>0</v>
      </c>
      <c r="G249" s="22">
        <f t="shared" si="60"/>
        <v>0</v>
      </c>
      <c r="H249" s="22">
        <f t="shared" si="61"/>
        <v>0</v>
      </c>
      <c r="I249" s="22">
        <f t="shared" si="62"/>
        <v>0</v>
      </c>
      <c r="J249" s="22">
        <f t="shared" si="63"/>
        <v>0</v>
      </c>
      <c r="K249" s="22">
        <f t="shared" ca="1" si="58"/>
        <v>-1.1963318756629691E-4</v>
      </c>
      <c r="L249" s="22">
        <f t="shared" ca="1" si="64"/>
        <v>1.4312099567272777E-8</v>
      </c>
      <c r="M249" s="22">
        <f t="shared" ca="1" si="54"/>
        <v>1.2361847363263002E-7</v>
      </c>
      <c r="N249" s="22">
        <f t="shared" ca="1" si="55"/>
        <v>2.729484387988421E-8</v>
      </c>
      <c r="O249" s="22">
        <f t="shared" ca="1" si="56"/>
        <v>7.7097223597543337E-5</v>
      </c>
      <c r="P249" s="12">
        <f t="shared" ca="1" si="65"/>
        <v>1.1963318756629691E-4</v>
      </c>
    </row>
    <row r="250" spans="4:16" x14ac:dyDescent="0.2">
      <c r="D250" s="76">
        <f t="shared" si="57"/>
        <v>0</v>
      </c>
      <c r="E250" s="76">
        <f t="shared" si="57"/>
        <v>0</v>
      </c>
      <c r="F250" s="22">
        <f t="shared" si="59"/>
        <v>0</v>
      </c>
      <c r="G250" s="22">
        <f t="shared" si="60"/>
        <v>0</v>
      </c>
      <c r="H250" s="22">
        <f t="shared" si="61"/>
        <v>0</v>
      </c>
      <c r="I250" s="22">
        <f t="shared" si="62"/>
        <v>0</v>
      </c>
      <c r="J250" s="22">
        <f t="shared" si="63"/>
        <v>0</v>
      </c>
      <c r="K250" s="22">
        <f t="shared" ca="1" si="58"/>
        <v>-1.1963318756629691E-4</v>
      </c>
      <c r="L250" s="22">
        <f t="shared" ca="1" si="64"/>
        <v>1.4312099567272777E-8</v>
      </c>
      <c r="M250" s="22">
        <f t="shared" ca="1" si="54"/>
        <v>1.2361847363263002E-7</v>
      </c>
      <c r="N250" s="22">
        <f t="shared" ca="1" si="55"/>
        <v>2.729484387988421E-8</v>
      </c>
      <c r="O250" s="22">
        <f t="shared" ca="1" si="56"/>
        <v>7.7097223597543337E-5</v>
      </c>
      <c r="P250" s="12">
        <f t="shared" ca="1" si="65"/>
        <v>1.1963318756629691E-4</v>
      </c>
    </row>
    <row r="251" spans="4:16" x14ac:dyDescent="0.2">
      <c r="D251" s="76">
        <f t="shared" si="57"/>
        <v>0</v>
      </c>
      <c r="E251" s="76">
        <f t="shared" si="57"/>
        <v>0</v>
      </c>
      <c r="F251" s="22">
        <f t="shared" si="59"/>
        <v>0</v>
      </c>
      <c r="G251" s="22">
        <f t="shared" si="60"/>
        <v>0</v>
      </c>
      <c r="H251" s="22">
        <f t="shared" si="61"/>
        <v>0</v>
      </c>
      <c r="I251" s="22">
        <f t="shared" si="62"/>
        <v>0</v>
      </c>
      <c r="J251" s="22">
        <f t="shared" si="63"/>
        <v>0</v>
      </c>
      <c r="K251" s="22">
        <f t="shared" ca="1" si="58"/>
        <v>-1.1963318756629691E-4</v>
      </c>
      <c r="L251" s="22">
        <f t="shared" ca="1" si="64"/>
        <v>1.4312099567272777E-8</v>
      </c>
      <c r="M251" s="22">
        <f t="shared" ca="1" si="54"/>
        <v>1.2361847363263002E-7</v>
      </c>
      <c r="N251" s="22">
        <f t="shared" ca="1" si="55"/>
        <v>2.729484387988421E-8</v>
      </c>
      <c r="O251" s="22">
        <f t="shared" ca="1" si="56"/>
        <v>7.7097223597543337E-5</v>
      </c>
      <c r="P251" s="12">
        <f t="shared" ca="1" si="65"/>
        <v>1.1963318756629691E-4</v>
      </c>
    </row>
    <row r="252" spans="4:16" x14ac:dyDescent="0.2">
      <c r="D252" s="76">
        <f t="shared" si="57"/>
        <v>0</v>
      </c>
      <c r="E252" s="76">
        <f t="shared" si="57"/>
        <v>0</v>
      </c>
      <c r="F252" s="22">
        <f t="shared" si="59"/>
        <v>0</v>
      </c>
      <c r="G252" s="22">
        <f t="shared" si="60"/>
        <v>0</v>
      </c>
      <c r="H252" s="22">
        <f t="shared" si="61"/>
        <v>0</v>
      </c>
      <c r="I252" s="22">
        <f t="shared" si="62"/>
        <v>0</v>
      </c>
      <c r="J252" s="22">
        <f t="shared" si="63"/>
        <v>0</v>
      </c>
      <c r="K252" s="22">
        <f t="shared" ca="1" si="58"/>
        <v>-1.1963318756629691E-4</v>
      </c>
      <c r="L252" s="22">
        <f t="shared" ca="1" si="64"/>
        <v>1.4312099567272777E-8</v>
      </c>
      <c r="M252" s="22">
        <f t="shared" ref="M252:M315" ca="1" si="66">(M$1-M$2*D252+M$3*F252)^2</f>
        <v>1.2361847363263002E-7</v>
      </c>
      <c r="N252" s="22">
        <f t="shared" ref="N252:N315" ca="1" si="67">(-M$2+M$4*D252-M$5*F252)^2</f>
        <v>2.729484387988421E-8</v>
      </c>
      <c r="O252" s="22">
        <f t="shared" ref="O252:O315" ca="1" si="68">+(M$3-D252*M$5+F252*M$6)^2</f>
        <v>7.7097223597543337E-5</v>
      </c>
      <c r="P252" s="12">
        <f t="shared" ca="1" si="65"/>
        <v>1.1963318756629691E-4</v>
      </c>
    </row>
    <row r="253" spans="4:16" x14ac:dyDescent="0.2">
      <c r="D253" s="76">
        <f t="shared" si="57"/>
        <v>0</v>
      </c>
      <c r="E253" s="76">
        <f t="shared" si="57"/>
        <v>0</v>
      </c>
      <c r="F253" s="22">
        <f t="shared" si="59"/>
        <v>0</v>
      </c>
      <c r="G253" s="22">
        <f t="shared" si="60"/>
        <v>0</v>
      </c>
      <c r="H253" s="22">
        <f t="shared" si="61"/>
        <v>0</v>
      </c>
      <c r="I253" s="22">
        <f t="shared" si="62"/>
        <v>0</v>
      </c>
      <c r="J253" s="22">
        <f t="shared" si="63"/>
        <v>0</v>
      </c>
      <c r="K253" s="22">
        <f t="shared" ca="1" si="58"/>
        <v>-1.1963318756629691E-4</v>
      </c>
      <c r="L253" s="22">
        <f t="shared" ca="1" si="64"/>
        <v>1.4312099567272777E-8</v>
      </c>
      <c r="M253" s="22">
        <f t="shared" ca="1" si="66"/>
        <v>1.2361847363263002E-7</v>
      </c>
      <c r="N253" s="22">
        <f t="shared" ca="1" si="67"/>
        <v>2.729484387988421E-8</v>
      </c>
      <c r="O253" s="22">
        <f t="shared" ca="1" si="68"/>
        <v>7.7097223597543337E-5</v>
      </c>
      <c r="P253" s="12">
        <f t="shared" ca="1" si="65"/>
        <v>1.1963318756629691E-4</v>
      </c>
    </row>
    <row r="254" spans="4:16" x14ac:dyDescent="0.2">
      <c r="D254" s="76">
        <f t="shared" si="57"/>
        <v>0</v>
      </c>
      <c r="E254" s="76">
        <f t="shared" si="57"/>
        <v>0</v>
      </c>
      <c r="F254" s="22">
        <f t="shared" si="59"/>
        <v>0</v>
      </c>
      <c r="G254" s="22">
        <f t="shared" si="60"/>
        <v>0</v>
      </c>
      <c r="H254" s="22">
        <f t="shared" si="61"/>
        <v>0</v>
      </c>
      <c r="I254" s="22">
        <f t="shared" si="62"/>
        <v>0</v>
      </c>
      <c r="J254" s="22">
        <f t="shared" si="63"/>
        <v>0</v>
      </c>
      <c r="K254" s="22">
        <f t="shared" ca="1" si="58"/>
        <v>-1.1963318756629691E-4</v>
      </c>
      <c r="L254" s="22">
        <f t="shared" ca="1" si="64"/>
        <v>1.4312099567272777E-8</v>
      </c>
      <c r="M254" s="22">
        <f t="shared" ca="1" si="66"/>
        <v>1.2361847363263002E-7</v>
      </c>
      <c r="N254" s="22">
        <f t="shared" ca="1" si="67"/>
        <v>2.729484387988421E-8</v>
      </c>
      <c r="O254" s="22">
        <f t="shared" ca="1" si="68"/>
        <v>7.7097223597543337E-5</v>
      </c>
      <c r="P254" s="12">
        <f t="shared" ca="1" si="65"/>
        <v>1.1963318756629691E-4</v>
      </c>
    </row>
    <row r="255" spans="4:16" x14ac:dyDescent="0.2">
      <c r="D255" s="76">
        <f t="shared" si="57"/>
        <v>0</v>
      </c>
      <c r="E255" s="76">
        <f t="shared" si="57"/>
        <v>0</v>
      </c>
      <c r="F255" s="22">
        <f t="shared" si="59"/>
        <v>0</v>
      </c>
      <c r="G255" s="22">
        <f t="shared" si="60"/>
        <v>0</v>
      </c>
      <c r="H255" s="22">
        <f t="shared" si="61"/>
        <v>0</v>
      </c>
      <c r="I255" s="22">
        <f t="shared" si="62"/>
        <v>0</v>
      </c>
      <c r="J255" s="22">
        <f t="shared" si="63"/>
        <v>0</v>
      </c>
      <c r="K255" s="22">
        <f t="shared" ca="1" si="58"/>
        <v>-1.1963318756629691E-4</v>
      </c>
      <c r="L255" s="22">
        <f t="shared" ca="1" si="64"/>
        <v>1.4312099567272777E-8</v>
      </c>
      <c r="M255" s="22">
        <f t="shared" ca="1" si="66"/>
        <v>1.2361847363263002E-7</v>
      </c>
      <c r="N255" s="22">
        <f t="shared" ca="1" si="67"/>
        <v>2.729484387988421E-8</v>
      </c>
      <c r="O255" s="22">
        <f t="shared" ca="1" si="68"/>
        <v>7.7097223597543337E-5</v>
      </c>
      <c r="P255" s="12">
        <f t="shared" ca="1" si="65"/>
        <v>1.1963318756629691E-4</v>
      </c>
    </row>
    <row r="256" spans="4:16" x14ac:dyDescent="0.2">
      <c r="D256" s="76">
        <f t="shared" si="57"/>
        <v>0</v>
      </c>
      <c r="E256" s="76">
        <f t="shared" si="57"/>
        <v>0</v>
      </c>
      <c r="F256" s="22">
        <f t="shared" si="59"/>
        <v>0</v>
      </c>
      <c r="G256" s="22">
        <f t="shared" si="60"/>
        <v>0</v>
      </c>
      <c r="H256" s="22">
        <f t="shared" si="61"/>
        <v>0</v>
      </c>
      <c r="I256" s="22">
        <f t="shared" si="62"/>
        <v>0</v>
      </c>
      <c r="J256" s="22">
        <f t="shared" si="63"/>
        <v>0</v>
      </c>
      <c r="K256" s="22">
        <f t="shared" ca="1" si="58"/>
        <v>-1.1963318756629691E-4</v>
      </c>
      <c r="L256" s="22">
        <f t="shared" ca="1" si="64"/>
        <v>1.4312099567272777E-8</v>
      </c>
      <c r="M256" s="22">
        <f t="shared" ca="1" si="66"/>
        <v>1.2361847363263002E-7</v>
      </c>
      <c r="N256" s="22">
        <f t="shared" ca="1" si="67"/>
        <v>2.729484387988421E-8</v>
      </c>
      <c r="O256" s="22">
        <f t="shared" ca="1" si="68"/>
        <v>7.7097223597543337E-5</v>
      </c>
      <c r="P256" s="12">
        <f t="shared" ca="1" si="65"/>
        <v>1.1963318756629691E-4</v>
      </c>
    </row>
    <row r="257" spans="4:16" x14ac:dyDescent="0.2">
      <c r="D257" s="76">
        <f t="shared" si="57"/>
        <v>0</v>
      </c>
      <c r="E257" s="76">
        <f t="shared" si="57"/>
        <v>0</v>
      </c>
      <c r="F257" s="22">
        <f t="shared" si="59"/>
        <v>0</v>
      </c>
      <c r="G257" s="22">
        <f t="shared" si="60"/>
        <v>0</v>
      </c>
      <c r="H257" s="22">
        <f t="shared" si="61"/>
        <v>0</v>
      </c>
      <c r="I257" s="22">
        <f t="shared" si="62"/>
        <v>0</v>
      </c>
      <c r="J257" s="22">
        <f t="shared" si="63"/>
        <v>0</v>
      </c>
      <c r="K257" s="22">
        <f t="shared" ca="1" si="58"/>
        <v>-1.1963318756629691E-4</v>
      </c>
      <c r="L257" s="22">
        <f t="shared" ca="1" si="64"/>
        <v>1.4312099567272777E-8</v>
      </c>
      <c r="M257" s="22">
        <f t="shared" ca="1" si="66"/>
        <v>1.2361847363263002E-7</v>
      </c>
      <c r="N257" s="22">
        <f t="shared" ca="1" si="67"/>
        <v>2.729484387988421E-8</v>
      </c>
      <c r="O257" s="22">
        <f t="shared" ca="1" si="68"/>
        <v>7.7097223597543337E-5</v>
      </c>
      <c r="P257" s="12">
        <f t="shared" ca="1" si="65"/>
        <v>1.1963318756629691E-4</v>
      </c>
    </row>
    <row r="258" spans="4:16" x14ac:dyDescent="0.2">
      <c r="D258" s="76">
        <f t="shared" si="57"/>
        <v>0</v>
      </c>
      <c r="E258" s="76">
        <f t="shared" si="57"/>
        <v>0</v>
      </c>
      <c r="F258" s="22">
        <f t="shared" si="59"/>
        <v>0</v>
      </c>
      <c r="G258" s="22">
        <f t="shared" si="60"/>
        <v>0</v>
      </c>
      <c r="H258" s="22">
        <f t="shared" si="61"/>
        <v>0</v>
      </c>
      <c r="I258" s="22">
        <f t="shared" si="62"/>
        <v>0</v>
      </c>
      <c r="J258" s="22">
        <f t="shared" si="63"/>
        <v>0</v>
      </c>
      <c r="K258" s="22">
        <f t="shared" ca="1" si="58"/>
        <v>-1.1963318756629691E-4</v>
      </c>
      <c r="L258" s="22">
        <f t="shared" ca="1" si="64"/>
        <v>1.4312099567272777E-8</v>
      </c>
      <c r="M258" s="22">
        <f t="shared" ca="1" si="66"/>
        <v>1.2361847363263002E-7</v>
      </c>
      <c r="N258" s="22">
        <f t="shared" ca="1" si="67"/>
        <v>2.729484387988421E-8</v>
      </c>
      <c r="O258" s="22">
        <f t="shared" ca="1" si="68"/>
        <v>7.7097223597543337E-5</v>
      </c>
      <c r="P258" s="12">
        <f t="shared" ca="1" si="65"/>
        <v>1.1963318756629691E-4</v>
      </c>
    </row>
    <row r="259" spans="4:16" x14ac:dyDescent="0.2">
      <c r="D259" s="76">
        <f t="shared" si="57"/>
        <v>0</v>
      </c>
      <c r="E259" s="76">
        <f t="shared" si="57"/>
        <v>0</v>
      </c>
      <c r="F259" s="22">
        <f t="shared" si="59"/>
        <v>0</v>
      </c>
      <c r="G259" s="22">
        <f t="shared" si="60"/>
        <v>0</v>
      </c>
      <c r="H259" s="22">
        <f t="shared" si="61"/>
        <v>0</v>
      </c>
      <c r="I259" s="22">
        <f t="shared" si="62"/>
        <v>0</v>
      </c>
      <c r="J259" s="22">
        <f t="shared" si="63"/>
        <v>0</v>
      </c>
      <c r="K259" s="22">
        <f t="shared" ca="1" si="58"/>
        <v>-1.1963318756629691E-4</v>
      </c>
      <c r="L259" s="22">
        <f t="shared" ca="1" si="64"/>
        <v>1.4312099567272777E-8</v>
      </c>
      <c r="M259" s="22">
        <f t="shared" ca="1" si="66"/>
        <v>1.2361847363263002E-7</v>
      </c>
      <c r="N259" s="22">
        <f t="shared" ca="1" si="67"/>
        <v>2.729484387988421E-8</v>
      </c>
      <c r="O259" s="22">
        <f t="shared" ca="1" si="68"/>
        <v>7.7097223597543337E-5</v>
      </c>
      <c r="P259" s="12">
        <f t="shared" ca="1" si="65"/>
        <v>1.1963318756629691E-4</v>
      </c>
    </row>
    <row r="260" spans="4:16" x14ac:dyDescent="0.2">
      <c r="D260" s="76">
        <f t="shared" si="57"/>
        <v>0</v>
      </c>
      <c r="E260" s="76">
        <f t="shared" si="57"/>
        <v>0</v>
      </c>
      <c r="F260" s="22">
        <f t="shared" si="59"/>
        <v>0</v>
      </c>
      <c r="G260" s="22">
        <f t="shared" si="60"/>
        <v>0</v>
      </c>
      <c r="H260" s="22">
        <f t="shared" si="61"/>
        <v>0</v>
      </c>
      <c r="I260" s="22">
        <f t="shared" si="62"/>
        <v>0</v>
      </c>
      <c r="J260" s="22">
        <f t="shared" si="63"/>
        <v>0</v>
      </c>
      <c r="K260" s="22">
        <f t="shared" ca="1" si="58"/>
        <v>-1.1963318756629691E-4</v>
      </c>
      <c r="L260" s="22">
        <f t="shared" ca="1" si="64"/>
        <v>1.4312099567272777E-8</v>
      </c>
      <c r="M260" s="22">
        <f t="shared" ca="1" si="66"/>
        <v>1.2361847363263002E-7</v>
      </c>
      <c r="N260" s="22">
        <f t="shared" ca="1" si="67"/>
        <v>2.729484387988421E-8</v>
      </c>
      <c r="O260" s="22">
        <f t="shared" ca="1" si="68"/>
        <v>7.7097223597543337E-5</v>
      </c>
      <c r="P260" s="12">
        <f t="shared" ca="1" si="65"/>
        <v>1.1963318756629691E-4</v>
      </c>
    </row>
    <row r="261" spans="4:16" x14ac:dyDescent="0.2">
      <c r="D261" s="76">
        <f t="shared" si="57"/>
        <v>0</v>
      </c>
      <c r="E261" s="76">
        <f t="shared" si="57"/>
        <v>0</v>
      </c>
      <c r="F261" s="22">
        <f t="shared" si="59"/>
        <v>0</v>
      </c>
      <c r="G261" s="22">
        <f t="shared" si="60"/>
        <v>0</v>
      </c>
      <c r="H261" s="22">
        <f t="shared" si="61"/>
        <v>0</v>
      </c>
      <c r="I261" s="22">
        <f t="shared" si="62"/>
        <v>0</v>
      </c>
      <c r="J261" s="22">
        <f t="shared" si="63"/>
        <v>0</v>
      </c>
      <c r="K261" s="22">
        <f t="shared" ca="1" si="58"/>
        <v>-1.1963318756629691E-4</v>
      </c>
      <c r="L261" s="22">
        <f t="shared" ca="1" si="64"/>
        <v>1.4312099567272777E-8</v>
      </c>
      <c r="M261" s="22">
        <f t="shared" ca="1" si="66"/>
        <v>1.2361847363263002E-7</v>
      </c>
      <c r="N261" s="22">
        <f t="shared" ca="1" si="67"/>
        <v>2.729484387988421E-8</v>
      </c>
      <c r="O261" s="22">
        <f t="shared" ca="1" si="68"/>
        <v>7.7097223597543337E-5</v>
      </c>
      <c r="P261" s="12">
        <f t="shared" ca="1" si="65"/>
        <v>1.1963318756629691E-4</v>
      </c>
    </row>
    <row r="262" spans="4:16" x14ac:dyDescent="0.2">
      <c r="D262" s="76">
        <f t="shared" si="57"/>
        <v>0</v>
      </c>
      <c r="E262" s="76">
        <f t="shared" si="57"/>
        <v>0</v>
      </c>
      <c r="F262" s="22">
        <f t="shared" si="59"/>
        <v>0</v>
      </c>
      <c r="G262" s="22">
        <f t="shared" si="60"/>
        <v>0</v>
      </c>
      <c r="H262" s="22">
        <f t="shared" si="61"/>
        <v>0</v>
      </c>
      <c r="I262" s="22">
        <f t="shared" si="62"/>
        <v>0</v>
      </c>
      <c r="J262" s="22">
        <f t="shared" si="63"/>
        <v>0</v>
      </c>
      <c r="K262" s="22">
        <f t="shared" ca="1" si="58"/>
        <v>-1.1963318756629691E-4</v>
      </c>
      <c r="L262" s="22">
        <f t="shared" ca="1" si="64"/>
        <v>1.4312099567272777E-8</v>
      </c>
      <c r="M262" s="22">
        <f t="shared" ca="1" si="66"/>
        <v>1.2361847363263002E-7</v>
      </c>
      <c r="N262" s="22">
        <f t="shared" ca="1" si="67"/>
        <v>2.729484387988421E-8</v>
      </c>
      <c r="O262" s="22">
        <f t="shared" ca="1" si="68"/>
        <v>7.7097223597543337E-5</v>
      </c>
      <c r="P262" s="12">
        <f t="shared" ca="1" si="65"/>
        <v>1.1963318756629691E-4</v>
      </c>
    </row>
    <row r="263" spans="4:16" x14ac:dyDescent="0.2">
      <c r="D263" s="76">
        <f t="shared" si="57"/>
        <v>0</v>
      </c>
      <c r="E263" s="76">
        <f t="shared" si="57"/>
        <v>0</v>
      </c>
      <c r="F263" s="22">
        <f t="shared" si="59"/>
        <v>0</v>
      </c>
      <c r="G263" s="22">
        <f t="shared" si="60"/>
        <v>0</v>
      </c>
      <c r="H263" s="22">
        <f t="shared" si="61"/>
        <v>0</v>
      </c>
      <c r="I263" s="22">
        <f t="shared" si="62"/>
        <v>0</v>
      </c>
      <c r="J263" s="22">
        <f t="shared" si="63"/>
        <v>0</v>
      </c>
      <c r="K263" s="22">
        <f t="shared" ca="1" si="58"/>
        <v>-1.1963318756629691E-4</v>
      </c>
      <c r="L263" s="22">
        <f t="shared" ca="1" si="64"/>
        <v>1.4312099567272777E-8</v>
      </c>
      <c r="M263" s="22">
        <f t="shared" ca="1" si="66"/>
        <v>1.2361847363263002E-7</v>
      </c>
      <c r="N263" s="22">
        <f t="shared" ca="1" si="67"/>
        <v>2.729484387988421E-8</v>
      </c>
      <c r="O263" s="22">
        <f t="shared" ca="1" si="68"/>
        <v>7.7097223597543337E-5</v>
      </c>
      <c r="P263" s="12">
        <f t="shared" ca="1" si="65"/>
        <v>1.1963318756629691E-4</v>
      </c>
    </row>
    <row r="264" spans="4:16" x14ac:dyDescent="0.2">
      <c r="D264" s="76">
        <f t="shared" si="57"/>
        <v>0</v>
      </c>
      <c r="E264" s="76">
        <f t="shared" si="57"/>
        <v>0</v>
      </c>
      <c r="F264" s="22">
        <f t="shared" si="59"/>
        <v>0</v>
      </c>
      <c r="G264" s="22">
        <f t="shared" si="60"/>
        <v>0</v>
      </c>
      <c r="H264" s="22">
        <f t="shared" si="61"/>
        <v>0</v>
      </c>
      <c r="I264" s="22">
        <f t="shared" si="62"/>
        <v>0</v>
      </c>
      <c r="J264" s="22">
        <f t="shared" si="63"/>
        <v>0</v>
      </c>
      <c r="K264" s="22">
        <f t="shared" ca="1" si="58"/>
        <v>-1.1963318756629691E-4</v>
      </c>
      <c r="L264" s="22">
        <f t="shared" ca="1" si="64"/>
        <v>1.4312099567272777E-8</v>
      </c>
      <c r="M264" s="22">
        <f t="shared" ca="1" si="66"/>
        <v>1.2361847363263002E-7</v>
      </c>
      <c r="N264" s="22">
        <f t="shared" ca="1" si="67"/>
        <v>2.729484387988421E-8</v>
      </c>
      <c r="O264" s="22">
        <f t="shared" ca="1" si="68"/>
        <v>7.7097223597543337E-5</v>
      </c>
      <c r="P264" s="12">
        <f t="shared" ca="1" si="65"/>
        <v>1.1963318756629691E-4</v>
      </c>
    </row>
    <row r="265" spans="4:16" x14ac:dyDescent="0.2">
      <c r="D265" s="76">
        <f t="shared" si="57"/>
        <v>0</v>
      </c>
      <c r="E265" s="76">
        <f t="shared" si="57"/>
        <v>0</v>
      </c>
      <c r="F265" s="22">
        <f t="shared" si="59"/>
        <v>0</v>
      </c>
      <c r="G265" s="22">
        <f t="shared" si="60"/>
        <v>0</v>
      </c>
      <c r="H265" s="22">
        <f t="shared" si="61"/>
        <v>0</v>
      </c>
      <c r="I265" s="22">
        <f t="shared" si="62"/>
        <v>0</v>
      </c>
      <c r="J265" s="22">
        <f t="shared" si="63"/>
        <v>0</v>
      </c>
      <c r="K265" s="22">
        <f t="shared" ca="1" si="58"/>
        <v>-1.1963318756629691E-4</v>
      </c>
      <c r="L265" s="22">
        <f t="shared" ca="1" si="64"/>
        <v>1.4312099567272777E-8</v>
      </c>
      <c r="M265" s="22">
        <f t="shared" ca="1" si="66"/>
        <v>1.2361847363263002E-7</v>
      </c>
      <c r="N265" s="22">
        <f t="shared" ca="1" si="67"/>
        <v>2.729484387988421E-8</v>
      </c>
      <c r="O265" s="22">
        <f t="shared" ca="1" si="68"/>
        <v>7.7097223597543337E-5</v>
      </c>
      <c r="P265" s="12">
        <f t="shared" ca="1" si="65"/>
        <v>1.1963318756629691E-4</v>
      </c>
    </row>
    <row r="266" spans="4:16" x14ac:dyDescent="0.2">
      <c r="D266" s="76">
        <f t="shared" si="57"/>
        <v>0</v>
      </c>
      <c r="E266" s="76">
        <f t="shared" si="57"/>
        <v>0</v>
      </c>
      <c r="F266" s="22">
        <f t="shared" si="59"/>
        <v>0</v>
      </c>
      <c r="G266" s="22">
        <f t="shared" si="60"/>
        <v>0</v>
      </c>
      <c r="H266" s="22">
        <f t="shared" si="61"/>
        <v>0</v>
      </c>
      <c r="I266" s="22">
        <f t="shared" si="62"/>
        <v>0</v>
      </c>
      <c r="J266" s="22">
        <f t="shared" si="63"/>
        <v>0</v>
      </c>
      <c r="K266" s="22">
        <f t="shared" ca="1" si="58"/>
        <v>-1.1963318756629691E-4</v>
      </c>
      <c r="L266" s="22">
        <f t="shared" ca="1" si="64"/>
        <v>1.4312099567272777E-8</v>
      </c>
      <c r="M266" s="22">
        <f t="shared" ca="1" si="66"/>
        <v>1.2361847363263002E-7</v>
      </c>
      <c r="N266" s="22">
        <f t="shared" ca="1" si="67"/>
        <v>2.729484387988421E-8</v>
      </c>
      <c r="O266" s="22">
        <f t="shared" ca="1" si="68"/>
        <v>7.7097223597543337E-5</v>
      </c>
      <c r="P266" s="12">
        <f t="shared" ca="1" si="65"/>
        <v>1.1963318756629691E-4</v>
      </c>
    </row>
    <row r="267" spans="4:16" x14ac:dyDescent="0.2">
      <c r="D267" s="76">
        <f t="shared" si="57"/>
        <v>0</v>
      </c>
      <c r="E267" s="76">
        <f t="shared" si="57"/>
        <v>0</v>
      </c>
      <c r="F267" s="22">
        <f t="shared" si="59"/>
        <v>0</v>
      </c>
      <c r="G267" s="22">
        <f t="shared" si="60"/>
        <v>0</v>
      </c>
      <c r="H267" s="22">
        <f t="shared" si="61"/>
        <v>0</v>
      </c>
      <c r="I267" s="22">
        <f t="shared" si="62"/>
        <v>0</v>
      </c>
      <c r="J267" s="22">
        <f t="shared" si="63"/>
        <v>0</v>
      </c>
      <c r="K267" s="22">
        <f t="shared" ca="1" si="58"/>
        <v>-1.1963318756629691E-4</v>
      </c>
      <c r="L267" s="22">
        <f t="shared" ca="1" si="64"/>
        <v>1.4312099567272777E-8</v>
      </c>
      <c r="M267" s="22">
        <f t="shared" ca="1" si="66"/>
        <v>1.2361847363263002E-7</v>
      </c>
      <c r="N267" s="22">
        <f t="shared" ca="1" si="67"/>
        <v>2.729484387988421E-8</v>
      </c>
      <c r="O267" s="22">
        <f t="shared" ca="1" si="68"/>
        <v>7.7097223597543337E-5</v>
      </c>
      <c r="P267" s="12">
        <f t="shared" ca="1" si="65"/>
        <v>1.1963318756629691E-4</v>
      </c>
    </row>
    <row r="268" spans="4:16" x14ac:dyDescent="0.2">
      <c r="D268" s="76">
        <f t="shared" ref="D268:E331" si="69">A268/A$18</f>
        <v>0</v>
      </c>
      <c r="E268" s="76">
        <f t="shared" si="69"/>
        <v>0</v>
      </c>
      <c r="F268" s="22">
        <f t="shared" si="59"/>
        <v>0</v>
      </c>
      <c r="G268" s="22">
        <f t="shared" si="60"/>
        <v>0</v>
      </c>
      <c r="H268" s="22">
        <f t="shared" si="61"/>
        <v>0</v>
      </c>
      <c r="I268" s="22">
        <f t="shared" si="62"/>
        <v>0</v>
      </c>
      <c r="J268" s="22">
        <f t="shared" si="63"/>
        <v>0</v>
      </c>
      <c r="K268" s="22">
        <f t="shared" ca="1" si="58"/>
        <v>-1.1963318756629691E-4</v>
      </c>
      <c r="L268" s="22">
        <f t="shared" ca="1" si="64"/>
        <v>1.4312099567272777E-8</v>
      </c>
      <c r="M268" s="22">
        <f t="shared" ca="1" si="66"/>
        <v>1.2361847363263002E-7</v>
      </c>
      <c r="N268" s="22">
        <f t="shared" ca="1" si="67"/>
        <v>2.729484387988421E-8</v>
      </c>
      <c r="O268" s="22">
        <f t="shared" ca="1" si="68"/>
        <v>7.7097223597543337E-5</v>
      </c>
      <c r="P268" s="12">
        <f t="shared" ca="1" si="65"/>
        <v>1.1963318756629691E-4</v>
      </c>
    </row>
    <row r="269" spans="4:16" x14ac:dyDescent="0.2">
      <c r="D269" s="76">
        <f t="shared" si="69"/>
        <v>0</v>
      </c>
      <c r="E269" s="76">
        <f t="shared" si="69"/>
        <v>0</v>
      </c>
      <c r="F269" s="22">
        <f t="shared" si="59"/>
        <v>0</v>
      </c>
      <c r="G269" s="22">
        <f t="shared" si="60"/>
        <v>0</v>
      </c>
      <c r="H269" s="22">
        <f t="shared" si="61"/>
        <v>0</v>
      </c>
      <c r="I269" s="22">
        <f t="shared" si="62"/>
        <v>0</v>
      </c>
      <c r="J269" s="22">
        <f t="shared" si="63"/>
        <v>0</v>
      </c>
      <c r="K269" s="22">
        <f t="shared" ca="1" si="58"/>
        <v>-1.1963318756629691E-4</v>
      </c>
      <c r="L269" s="22">
        <f t="shared" ca="1" si="64"/>
        <v>1.4312099567272777E-8</v>
      </c>
      <c r="M269" s="22">
        <f t="shared" ca="1" si="66"/>
        <v>1.2361847363263002E-7</v>
      </c>
      <c r="N269" s="22">
        <f t="shared" ca="1" si="67"/>
        <v>2.729484387988421E-8</v>
      </c>
      <c r="O269" s="22">
        <f t="shared" ca="1" si="68"/>
        <v>7.7097223597543337E-5</v>
      </c>
      <c r="P269" s="12">
        <f t="shared" ca="1" si="65"/>
        <v>1.1963318756629691E-4</v>
      </c>
    </row>
    <row r="270" spans="4:16" x14ac:dyDescent="0.2">
      <c r="D270" s="76">
        <f t="shared" si="69"/>
        <v>0</v>
      </c>
      <c r="E270" s="76">
        <f t="shared" si="69"/>
        <v>0</v>
      </c>
      <c r="F270" s="22">
        <f t="shared" si="59"/>
        <v>0</v>
      </c>
      <c r="G270" s="22">
        <f t="shared" si="60"/>
        <v>0</v>
      </c>
      <c r="H270" s="22">
        <f t="shared" si="61"/>
        <v>0</v>
      </c>
      <c r="I270" s="22">
        <f t="shared" si="62"/>
        <v>0</v>
      </c>
      <c r="J270" s="22">
        <f t="shared" si="63"/>
        <v>0</v>
      </c>
      <c r="K270" s="22">
        <f t="shared" ca="1" si="58"/>
        <v>-1.1963318756629691E-4</v>
      </c>
      <c r="L270" s="22">
        <f t="shared" ca="1" si="64"/>
        <v>1.4312099567272777E-8</v>
      </c>
      <c r="M270" s="22">
        <f t="shared" ca="1" si="66"/>
        <v>1.2361847363263002E-7</v>
      </c>
      <c r="N270" s="22">
        <f t="shared" ca="1" si="67"/>
        <v>2.729484387988421E-8</v>
      </c>
      <c r="O270" s="22">
        <f t="shared" ca="1" si="68"/>
        <v>7.7097223597543337E-5</v>
      </c>
      <c r="P270" s="12">
        <f t="shared" ca="1" si="65"/>
        <v>1.1963318756629691E-4</v>
      </c>
    </row>
    <row r="271" spans="4:16" x14ac:dyDescent="0.2">
      <c r="D271" s="76">
        <f t="shared" si="69"/>
        <v>0</v>
      </c>
      <c r="E271" s="76">
        <f t="shared" si="69"/>
        <v>0</v>
      </c>
      <c r="F271" s="22">
        <f t="shared" si="59"/>
        <v>0</v>
      </c>
      <c r="G271" s="22">
        <f t="shared" si="60"/>
        <v>0</v>
      </c>
      <c r="H271" s="22">
        <f t="shared" si="61"/>
        <v>0</v>
      </c>
      <c r="I271" s="22">
        <f t="shared" si="62"/>
        <v>0</v>
      </c>
      <c r="J271" s="22">
        <f t="shared" si="63"/>
        <v>0</v>
      </c>
      <c r="K271" s="22">
        <f t="shared" ca="1" si="58"/>
        <v>-1.1963318756629691E-4</v>
      </c>
      <c r="L271" s="22">
        <f t="shared" ca="1" si="64"/>
        <v>1.4312099567272777E-8</v>
      </c>
      <c r="M271" s="22">
        <f t="shared" ca="1" si="66"/>
        <v>1.2361847363263002E-7</v>
      </c>
      <c r="N271" s="22">
        <f t="shared" ca="1" si="67"/>
        <v>2.729484387988421E-8</v>
      </c>
      <c r="O271" s="22">
        <f t="shared" ca="1" si="68"/>
        <v>7.7097223597543337E-5</v>
      </c>
      <c r="P271" s="12">
        <f t="shared" ca="1" si="65"/>
        <v>1.1963318756629691E-4</v>
      </c>
    </row>
    <row r="272" spans="4:16" x14ac:dyDescent="0.2">
      <c r="D272" s="76">
        <f t="shared" si="69"/>
        <v>0</v>
      </c>
      <c r="E272" s="76">
        <f t="shared" si="69"/>
        <v>0</v>
      </c>
      <c r="F272" s="22">
        <f t="shared" si="59"/>
        <v>0</v>
      </c>
      <c r="G272" s="22">
        <f t="shared" si="60"/>
        <v>0</v>
      </c>
      <c r="H272" s="22">
        <f t="shared" si="61"/>
        <v>0</v>
      </c>
      <c r="I272" s="22">
        <f t="shared" si="62"/>
        <v>0</v>
      </c>
      <c r="J272" s="22">
        <f t="shared" si="63"/>
        <v>0</v>
      </c>
      <c r="K272" s="22">
        <f t="shared" ca="1" si="58"/>
        <v>-1.1963318756629691E-4</v>
      </c>
      <c r="L272" s="22">
        <f t="shared" ca="1" si="64"/>
        <v>1.4312099567272777E-8</v>
      </c>
      <c r="M272" s="22">
        <f t="shared" ca="1" si="66"/>
        <v>1.2361847363263002E-7</v>
      </c>
      <c r="N272" s="22">
        <f t="shared" ca="1" si="67"/>
        <v>2.729484387988421E-8</v>
      </c>
      <c r="O272" s="22">
        <f t="shared" ca="1" si="68"/>
        <v>7.7097223597543337E-5</v>
      </c>
      <c r="P272" s="12">
        <f t="shared" ca="1" si="65"/>
        <v>1.1963318756629691E-4</v>
      </c>
    </row>
    <row r="273" spans="4:16" x14ac:dyDescent="0.2">
      <c r="D273" s="76">
        <f t="shared" si="69"/>
        <v>0</v>
      </c>
      <c r="E273" s="76">
        <f t="shared" si="69"/>
        <v>0</v>
      </c>
      <c r="F273" s="22">
        <f t="shared" si="59"/>
        <v>0</v>
      </c>
      <c r="G273" s="22">
        <f t="shared" si="60"/>
        <v>0</v>
      </c>
      <c r="H273" s="22">
        <f t="shared" si="61"/>
        <v>0</v>
      </c>
      <c r="I273" s="22">
        <f t="shared" si="62"/>
        <v>0</v>
      </c>
      <c r="J273" s="22">
        <f t="shared" si="63"/>
        <v>0</v>
      </c>
      <c r="K273" s="22">
        <f t="shared" ca="1" si="58"/>
        <v>-1.1963318756629691E-4</v>
      </c>
      <c r="L273" s="22">
        <f t="shared" ca="1" si="64"/>
        <v>1.4312099567272777E-8</v>
      </c>
      <c r="M273" s="22">
        <f t="shared" ca="1" si="66"/>
        <v>1.2361847363263002E-7</v>
      </c>
      <c r="N273" s="22">
        <f t="shared" ca="1" si="67"/>
        <v>2.729484387988421E-8</v>
      </c>
      <c r="O273" s="22">
        <f t="shared" ca="1" si="68"/>
        <v>7.7097223597543337E-5</v>
      </c>
      <c r="P273" s="12">
        <f t="shared" ca="1" si="65"/>
        <v>1.1963318756629691E-4</v>
      </c>
    </row>
    <row r="274" spans="4:16" x14ac:dyDescent="0.2">
      <c r="D274" s="76">
        <f t="shared" si="69"/>
        <v>0</v>
      </c>
      <c r="E274" s="76">
        <f t="shared" si="69"/>
        <v>0</v>
      </c>
      <c r="F274" s="22">
        <f t="shared" si="59"/>
        <v>0</v>
      </c>
      <c r="G274" s="22">
        <f t="shared" si="60"/>
        <v>0</v>
      </c>
      <c r="H274" s="22">
        <f t="shared" si="61"/>
        <v>0</v>
      </c>
      <c r="I274" s="22">
        <f t="shared" si="62"/>
        <v>0</v>
      </c>
      <c r="J274" s="22">
        <f t="shared" si="63"/>
        <v>0</v>
      </c>
      <c r="K274" s="22">
        <f t="shared" ca="1" si="58"/>
        <v>-1.1963318756629691E-4</v>
      </c>
      <c r="L274" s="22">
        <f t="shared" ca="1" si="64"/>
        <v>1.4312099567272777E-8</v>
      </c>
      <c r="M274" s="22">
        <f t="shared" ca="1" si="66"/>
        <v>1.2361847363263002E-7</v>
      </c>
      <c r="N274" s="22">
        <f t="shared" ca="1" si="67"/>
        <v>2.729484387988421E-8</v>
      </c>
      <c r="O274" s="22">
        <f t="shared" ca="1" si="68"/>
        <v>7.7097223597543337E-5</v>
      </c>
      <c r="P274" s="12">
        <f t="shared" ca="1" si="65"/>
        <v>1.1963318756629691E-4</v>
      </c>
    </row>
    <row r="275" spans="4:16" x14ac:dyDescent="0.2">
      <c r="D275" s="76">
        <f t="shared" si="69"/>
        <v>0</v>
      </c>
      <c r="E275" s="76">
        <f t="shared" si="69"/>
        <v>0</v>
      </c>
      <c r="F275" s="22">
        <f t="shared" si="59"/>
        <v>0</v>
      </c>
      <c r="G275" s="22">
        <f t="shared" si="60"/>
        <v>0</v>
      </c>
      <c r="H275" s="22">
        <f t="shared" si="61"/>
        <v>0</v>
      </c>
      <c r="I275" s="22">
        <f t="shared" si="62"/>
        <v>0</v>
      </c>
      <c r="J275" s="22">
        <f t="shared" si="63"/>
        <v>0</v>
      </c>
      <c r="K275" s="22">
        <f t="shared" ca="1" si="58"/>
        <v>-1.1963318756629691E-4</v>
      </c>
      <c r="L275" s="22">
        <f t="shared" ca="1" si="64"/>
        <v>1.4312099567272777E-8</v>
      </c>
      <c r="M275" s="22">
        <f t="shared" ca="1" si="66"/>
        <v>1.2361847363263002E-7</v>
      </c>
      <c r="N275" s="22">
        <f t="shared" ca="1" si="67"/>
        <v>2.729484387988421E-8</v>
      </c>
      <c r="O275" s="22">
        <f t="shared" ca="1" si="68"/>
        <v>7.7097223597543337E-5</v>
      </c>
      <c r="P275" s="12">
        <f t="shared" ca="1" si="65"/>
        <v>1.1963318756629691E-4</v>
      </c>
    </row>
    <row r="276" spans="4:16" x14ac:dyDescent="0.2">
      <c r="D276" s="76">
        <f t="shared" si="69"/>
        <v>0</v>
      </c>
      <c r="E276" s="76">
        <f t="shared" si="69"/>
        <v>0</v>
      </c>
      <c r="F276" s="22">
        <f t="shared" si="59"/>
        <v>0</v>
      </c>
      <c r="G276" s="22">
        <f t="shared" si="60"/>
        <v>0</v>
      </c>
      <c r="H276" s="22">
        <f t="shared" si="61"/>
        <v>0</v>
      </c>
      <c r="I276" s="22">
        <f t="shared" si="62"/>
        <v>0</v>
      </c>
      <c r="J276" s="22">
        <f t="shared" si="63"/>
        <v>0</v>
      </c>
      <c r="K276" s="22">
        <f t="shared" ca="1" si="58"/>
        <v>-1.1963318756629691E-4</v>
      </c>
      <c r="L276" s="22">
        <f t="shared" ca="1" si="64"/>
        <v>1.4312099567272777E-8</v>
      </c>
      <c r="M276" s="22">
        <f t="shared" ca="1" si="66"/>
        <v>1.2361847363263002E-7</v>
      </c>
      <c r="N276" s="22">
        <f t="shared" ca="1" si="67"/>
        <v>2.729484387988421E-8</v>
      </c>
      <c r="O276" s="22">
        <f t="shared" ca="1" si="68"/>
        <v>7.7097223597543337E-5</v>
      </c>
      <c r="P276" s="12">
        <f t="shared" ca="1" si="65"/>
        <v>1.1963318756629691E-4</v>
      </c>
    </row>
    <row r="277" spans="4:16" x14ac:dyDescent="0.2">
      <c r="D277" s="76">
        <f t="shared" si="69"/>
        <v>0</v>
      </c>
      <c r="E277" s="76">
        <f t="shared" si="69"/>
        <v>0</v>
      </c>
      <c r="F277" s="22">
        <f t="shared" si="59"/>
        <v>0</v>
      </c>
      <c r="G277" s="22">
        <f t="shared" si="60"/>
        <v>0</v>
      </c>
      <c r="H277" s="22">
        <f t="shared" si="61"/>
        <v>0</v>
      </c>
      <c r="I277" s="22">
        <f t="shared" si="62"/>
        <v>0</v>
      </c>
      <c r="J277" s="22">
        <f t="shared" si="63"/>
        <v>0</v>
      </c>
      <c r="K277" s="22">
        <f t="shared" ref="K277:K342" ca="1" si="70">+E$4+E$5*D277+E$6*D277^2</f>
        <v>-1.1963318756629691E-4</v>
      </c>
      <c r="L277" s="22">
        <f t="shared" ca="1" si="64"/>
        <v>1.4312099567272777E-8</v>
      </c>
      <c r="M277" s="22">
        <f t="shared" ca="1" si="66"/>
        <v>1.2361847363263002E-7</v>
      </c>
      <c r="N277" s="22">
        <f t="shared" ca="1" si="67"/>
        <v>2.729484387988421E-8</v>
      </c>
      <c r="O277" s="22">
        <f t="shared" ca="1" si="68"/>
        <v>7.7097223597543337E-5</v>
      </c>
      <c r="P277" s="12">
        <f t="shared" ca="1" si="65"/>
        <v>1.1963318756629691E-4</v>
      </c>
    </row>
    <row r="278" spans="4:16" x14ac:dyDescent="0.2">
      <c r="D278" s="76">
        <f t="shared" si="69"/>
        <v>0</v>
      </c>
      <c r="E278" s="76">
        <f t="shared" si="69"/>
        <v>0</v>
      </c>
      <c r="F278" s="22">
        <f t="shared" ref="F278:F341" si="71">D278*D278</f>
        <v>0</v>
      </c>
      <c r="G278" s="22">
        <f t="shared" ref="G278:G341" si="72">D278*F278</f>
        <v>0</v>
      </c>
      <c r="H278" s="22">
        <f t="shared" ref="H278:H341" si="73">F278*F278</f>
        <v>0</v>
      </c>
      <c r="I278" s="22">
        <f t="shared" ref="I278:I341" si="74">E278*D278</f>
        <v>0</v>
      </c>
      <c r="J278" s="22">
        <f t="shared" ref="J278:J341" si="75">I278*D278</f>
        <v>0</v>
      </c>
      <c r="K278" s="22">
        <f t="shared" ca="1" si="70"/>
        <v>-1.1963318756629691E-4</v>
      </c>
      <c r="L278" s="22">
        <f t="shared" ref="L278:L341" ca="1" si="76">+(K278-E278)^2</f>
        <v>1.4312099567272777E-8</v>
      </c>
      <c r="M278" s="22">
        <f t="shared" ca="1" si="66"/>
        <v>1.2361847363263002E-7</v>
      </c>
      <c r="N278" s="22">
        <f t="shared" ca="1" si="67"/>
        <v>2.729484387988421E-8</v>
      </c>
      <c r="O278" s="22">
        <f t="shared" ca="1" si="68"/>
        <v>7.7097223597543337E-5</v>
      </c>
      <c r="P278" s="12">
        <f t="shared" ref="P278:P341" ca="1" si="77">+E278-K278</f>
        <v>1.1963318756629691E-4</v>
      </c>
    </row>
    <row r="279" spans="4:16" x14ac:dyDescent="0.2">
      <c r="D279" s="76">
        <f t="shared" si="69"/>
        <v>0</v>
      </c>
      <c r="E279" s="76">
        <f t="shared" si="69"/>
        <v>0</v>
      </c>
      <c r="F279" s="22">
        <f t="shared" si="71"/>
        <v>0</v>
      </c>
      <c r="G279" s="22">
        <f t="shared" si="72"/>
        <v>0</v>
      </c>
      <c r="H279" s="22">
        <f t="shared" si="73"/>
        <v>0</v>
      </c>
      <c r="I279" s="22">
        <f t="shared" si="74"/>
        <v>0</v>
      </c>
      <c r="J279" s="22">
        <f t="shared" si="75"/>
        <v>0</v>
      </c>
      <c r="K279" s="22">
        <f t="shared" ca="1" si="70"/>
        <v>-1.1963318756629691E-4</v>
      </c>
      <c r="L279" s="22">
        <f t="shared" ca="1" si="76"/>
        <v>1.4312099567272777E-8</v>
      </c>
      <c r="M279" s="22">
        <f t="shared" ca="1" si="66"/>
        <v>1.2361847363263002E-7</v>
      </c>
      <c r="N279" s="22">
        <f t="shared" ca="1" si="67"/>
        <v>2.729484387988421E-8</v>
      </c>
      <c r="O279" s="22">
        <f t="shared" ca="1" si="68"/>
        <v>7.7097223597543337E-5</v>
      </c>
      <c r="P279" s="12">
        <f t="shared" ca="1" si="77"/>
        <v>1.1963318756629691E-4</v>
      </c>
    </row>
    <row r="280" spans="4:16" x14ac:dyDescent="0.2">
      <c r="D280" s="76">
        <f t="shared" si="69"/>
        <v>0</v>
      </c>
      <c r="E280" s="76">
        <f t="shared" si="69"/>
        <v>0</v>
      </c>
      <c r="F280" s="22">
        <f t="shared" si="71"/>
        <v>0</v>
      </c>
      <c r="G280" s="22">
        <f t="shared" si="72"/>
        <v>0</v>
      </c>
      <c r="H280" s="22">
        <f t="shared" si="73"/>
        <v>0</v>
      </c>
      <c r="I280" s="22">
        <f t="shared" si="74"/>
        <v>0</v>
      </c>
      <c r="J280" s="22">
        <f t="shared" si="75"/>
        <v>0</v>
      </c>
      <c r="K280" s="22">
        <f t="shared" ca="1" si="70"/>
        <v>-1.1963318756629691E-4</v>
      </c>
      <c r="L280" s="22">
        <f t="shared" ca="1" si="76"/>
        <v>1.4312099567272777E-8</v>
      </c>
      <c r="M280" s="22">
        <f t="shared" ca="1" si="66"/>
        <v>1.2361847363263002E-7</v>
      </c>
      <c r="N280" s="22">
        <f t="shared" ca="1" si="67"/>
        <v>2.729484387988421E-8</v>
      </c>
      <c r="O280" s="22">
        <f t="shared" ca="1" si="68"/>
        <v>7.7097223597543337E-5</v>
      </c>
      <c r="P280" s="12">
        <f t="shared" ca="1" si="77"/>
        <v>1.1963318756629691E-4</v>
      </c>
    </row>
    <row r="281" spans="4:16" x14ac:dyDescent="0.2">
      <c r="D281" s="76">
        <f t="shared" si="69"/>
        <v>0</v>
      </c>
      <c r="E281" s="76">
        <f t="shared" si="69"/>
        <v>0</v>
      </c>
      <c r="F281" s="22">
        <f t="shared" si="71"/>
        <v>0</v>
      </c>
      <c r="G281" s="22">
        <f t="shared" si="72"/>
        <v>0</v>
      </c>
      <c r="H281" s="22">
        <f t="shared" si="73"/>
        <v>0</v>
      </c>
      <c r="I281" s="22">
        <f t="shared" si="74"/>
        <v>0</v>
      </c>
      <c r="J281" s="22">
        <f t="shared" si="75"/>
        <v>0</v>
      </c>
      <c r="K281" s="22">
        <f t="shared" ca="1" si="70"/>
        <v>-1.1963318756629691E-4</v>
      </c>
      <c r="L281" s="22">
        <f t="shared" ca="1" si="76"/>
        <v>1.4312099567272777E-8</v>
      </c>
      <c r="M281" s="22">
        <f t="shared" ca="1" si="66"/>
        <v>1.2361847363263002E-7</v>
      </c>
      <c r="N281" s="22">
        <f t="shared" ca="1" si="67"/>
        <v>2.729484387988421E-8</v>
      </c>
      <c r="O281" s="22">
        <f t="shared" ca="1" si="68"/>
        <v>7.7097223597543337E-5</v>
      </c>
      <c r="P281" s="12">
        <f t="shared" ca="1" si="77"/>
        <v>1.1963318756629691E-4</v>
      </c>
    </row>
    <row r="282" spans="4:16" x14ac:dyDescent="0.2">
      <c r="D282" s="76">
        <f t="shared" si="69"/>
        <v>0</v>
      </c>
      <c r="E282" s="76">
        <f t="shared" si="69"/>
        <v>0</v>
      </c>
      <c r="F282" s="22">
        <f t="shared" si="71"/>
        <v>0</v>
      </c>
      <c r="G282" s="22">
        <f t="shared" si="72"/>
        <v>0</v>
      </c>
      <c r="H282" s="22">
        <f t="shared" si="73"/>
        <v>0</v>
      </c>
      <c r="I282" s="22">
        <f t="shared" si="74"/>
        <v>0</v>
      </c>
      <c r="J282" s="22">
        <f t="shared" si="75"/>
        <v>0</v>
      </c>
      <c r="K282" s="22">
        <f t="shared" ca="1" si="70"/>
        <v>-1.1963318756629691E-4</v>
      </c>
      <c r="L282" s="22">
        <f t="shared" ca="1" si="76"/>
        <v>1.4312099567272777E-8</v>
      </c>
      <c r="M282" s="22">
        <f t="shared" ca="1" si="66"/>
        <v>1.2361847363263002E-7</v>
      </c>
      <c r="N282" s="22">
        <f t="shared" ca="1" si="67"/>
        <v>2.729484387988421E-8</v>
      </c>
      <c r="O282" s="22">
        <f t="shared" ca="1" si="68"/>
        <v>7.7097223597543337E-5</v>
      </c>
      <c r="P282" s="12">
        <f t="shared" ca="1" si="77"/>
        <v>1.1963318756629691E-4</v>
      </c>
    </row>
    <row r="283" spans="4:16" x14ac:dyDescent="0.2">
      <c r="D283" s="76">
        <f t="shared" si="69"/>
        <v>0</v>
      </c>
      <c r="E283" s="76">
        <f t="shared" si="69"/>
        <v>0</v>
      </c>
      <c r="F283" s="22">
        <f t="shared" si="71"/>
        <v>0</v>
      </c>
      <c r="G283" s="22">
        <f t="shared" si="72"/>
        <v>0</v>
      </c>
      <c r="H283" s="22">
        <f t="shared" si="73"/>
        <v>0</v>
      </c>
      <c r="I283" s="22">
        <f t="shared" si="74"/>
        <v>0</v>
      </c>
      <c r="J283" s="22">
        <f t="shared" si="75"/>
        <v>0</v>
      </c>
      <c r="K283" s="22">
        <f t="shared" ca="1" si="70"/>
        <v>-1.1963318756629691E-4</v>
      </c>
      <c r="L283" s="22">
        <f t="shared" ca="1" si="76"/>
        <v>1.4312099567272777E-8</v>
      </c>
      <c r="M283" s="22">
        <f t="shared" ca="1" si="66"/>
        <v>1.2361847363263002E-7</v>
      </c>
      <c r="N283" s="22">
        <f t="shared" ca="1" si="67"/>
        <v>2.729484387988421E-8</v>
      </c>
      <c r="O283" s="22">
        <f t="shared" ca="1" si="68"/>
        <v>7.7097223597543337E-5</v>
      </c>
      <c r="P283" s="12">
        <f t="shared" ca="1" si="77"/>
        <v>1.1963318756629691E-4</v>
      </c>
    </row>
    <row r="284" spans="4:16" x14ac:dyDescent="0.2">
      <c r="D284" s="76">
        <f t="shared" si="69"/>
        <v>0</v>
      </c>
      <c r="E284" s="76">
        <f t="shared" si="69"/>
        <v>0</v>
      </c>
      <c r="F284" s="22">
        <f t="shared" si="71"/>
        <v>0</v>
      </c>
      <c r="G284" s="22">
        <f t="shared" si="72"/>
        <v>0</v>
      </c>
      <c r="H284" s="22">
        <f t="shared" si="73"/>
        <v>0</v>
      </c>
      <c r="I284" s="22">
        <f t="shared" si="74"/>
        <v>0</v>
      </c>
      <c r="J284" s="22">
        <f t="shared" si="75"/>
        <v>0</v>
      </c>
      <c r="K284" s="22">
        <f t="shared" ca="1" si="70"/>
        <v>-1.1963318756629691E-4</v>
      </c>
      <c r="L284" s="22">
        <f t="shared" ca="1" si="76"/>
        <v>1.4312099567272777E-8</v>
      </c>
      <c r="M284" s="22">
        <f t="shared" ca="1" si="66"/>
        <v>1.2361847363263002E-7</v>
      </c>
      <c r="N284" s="22">
        <f t="shared" ca="1" si="67"/>
        <v>2.729484387988421E-8</v>
      </c>
      <c r="O284" s="22">
        <f t="shared" ca="1" si="68"/>
        <v>7.7097223597543337E-5</v>
      </c>
      <c r="P284" s="12">
        <f t="shared" ca="1" si="77"/>
        <v>1.1963318756629691E-4</v>
      </c>
    </row>
    <row r="285" spans="4:16" x14ac:dyDescent="0.2">
      <c r="D285" s="76">
        <f t="shared" si="69"/>
        <v>0</v>
      </c>
      <c r="E285" s="76">
        <f t="shared" si="69"/>
        <v>0</v>
      </c>
      <c r="F285" s="22">
        <f t="shared" si="71"/>
        <v>0</v>
      </c>
      <c r="G285" s="22">
        <f t="shared" si="72"/>
        <v>0</v>
      </c>
      <c r="H285" s="22">
        <f t="shared" si="73"/>
        <v>0</v>
      </c>
      <c r="I285" s="22">
        <f t="shared" si="74"/>
        <v>0</v>
      </c>
      <c r="J285" s="22">
        <f t="shared" si="75"/>
        <v>0</v>
      </c>
      <c r="K285" s="22">
        <f t="shared" ca="1" si="70"/>
        <v>-1.1963318756629691E-4</v>
      </c>
      <c r="L285" s="22">
        <f t="shared" ca="1" si="76"/>
        <v>1.4312099567272777E-8</v>
      </c>
      <c r="M285" s="22">
        <f t="shared" ca="1" si="66"/>
        <v>1.2361847363263002E-7</v>
      </c>
      <c r="N285" s="22">
        <f t="shared" ca="1" si="67"/>
        <v>2.729484387988421E-8</v>
      </c>
      <c r="O285" s="22">
        <f t="shared" ca="1" si="68"/>
        <v>7.7097223597543337E-5</v>
      </c>
      <c r="P285" s="12">
        <f t="shared" ca="1" si="77"/>
        <v>1.1963318756629691E-4</v>
      </c>
    </row>
    <row r="286" spans="4:16" x14ac:dyDescent="0.2">
      <c r="D286" s="76">
        <f t="shared" si="69"/>
        <v>0</v>
      </c>
      <c r="E286" s="76">
        <f t="shared" si="69"/>
        <v>0</v>
      </c>
      <c r="F286" s="22">
        <f t="shared" si="71"/>
        <v>0</v>
      </c>
      <c r="G286" s="22">
        <f t="shared" si="72"/>
        <v>0</v>
      </c>
      <c r="H286" s="22">
        <f t="shared" si="73"/>
        <v>0</v>
      </c>
      <c r="I286" s="22">
        <f t="shared" si="74"/>
        <v>0</v>
      </c>
      <c r="J286" s="22">
        <f t="shared" si="75"/>
        <v>0</v>
      </c>
      <c r="K286" s="22">
        <f t="shared" ca="1" si="70"/>
        <v>-1.1963318756629691E-4</v>
      </c>
      <c r="L286" s="22">
        <f t="shared" ca="1" si="76"/>
        <v>1.4312099567272777E-8</v>
      </c>
      <c r="M286" s="22">
        <f t="shared" ca="1" si="66"/>
        <v>1.2361847363263002E-7</v>
      </c>
      <c r="N286" s="22">
        <f t="shared" ca="1" si="67"/>
        <v>2.729484387988421E-8</v>
      </c>
      <c r="O286" s="22">
        <f t="shared" ca="1" si="68"/>
        <v>7.7097223597543337E-5</v>
      </c>
      <c r="P286" s="12">
        <f t="shared" ca="1" si="77"/>
        <v>1.1963318756629691E-4</v>
      </c>
    </row>
    <row r="287" spans="4:16" x14ac:dyDescent="0.2">
      <c r="D287" s="76">
        <f t="shared" si="69"/>
        <v>0</v>
      </c>
      <c r="E287" s="76">
        <f t="shared" si="69"/>
        <v>0</v>
      </c>
      <c r="F287" s="22">
        <f t="shared" si="71"/>
        <v>0</v>
      </c>
      <c r="G287" s="22">
        <f t="shared" si="72"/>
        <v>0</v>
      </c>
      <c r="H287" s="22">
        <f t="shared" si="73"/>
        <v>0</v>
      </c>
      <c r="I287" s="22">
        <f t="shared" si="74"/>
        <v>0</v>
      </c>
      <c r="J287" s="22">
        <f t="shared" si="75"/>
        <v>0</v>
      </c>
      <c r="K287" s="22">
        <f t="shared" ca="1" si="70"/>
        <v>-1.1963318756629691E-4</v>
      </c>
      <c r="L287" s="22">
        <f t="shared" ca="1" si="76"/>
        <v>1.4312099567272777E-8</v>
      </c>
      <c r="M287" s="22">
        <f t="shared" ca="1" si="66"/>
        <v>1.2361847363263002E-7</v>
      </c>
      <c r="N287" s="22">
        <f t="shared" ca="1" si="67"/>
        <v>2.729484387988421E-8</v>
      </c>
      <c r="O287" s="22">
        <f t="shared" ca="1" si="68"/>
        <v>7.7097223597543337E-5</v>
      </c>
      <c r="P287" s="12">
        <f t="shared" ca="1" si="77"/>
        <v>1.1963318756629691E-4</v>
      </c>
    </row>
    <row r="288" spans="4:16" x14ac:dyDescent="0.2">
      <c r="D288" s="76">
        <f t="shared" si="69"/>
        <v>0</v>
      </c>
      <c r="E288" s="76">
        <f t="shared" si="69"/>
        <v>0</v>
      </c>
      <c r="F288" s="22">
        <f t="shared" si="71"/>
        <v>0</v>
      </c>
      <c r="G288" s="22">
        <f t="shared" si="72"/>
        <v>0</v>
      </c>
      <c r="H288" s="22">
        <f t="shared" si="73"/>
        <v>0</v>
      </c>
      <c r="I288" s="22">
        <f t="shared" si="74"/>
        <v>0</v>
      </c>
      <c r="J288" s="22">
        <f t="shared" si="75"/>
        <v>0</v>
      </c>
      <c r="K288" s="22">
        <f t="shared" ca="1" si="70"/>
        <v>-1.1963318756629691E-4</v>
      </c>
      <c r="L288" s="22">
        <f t="shared" ca="1" si="76"/>
        <v>1.4312099567272777E-8</v>
      </c>
      <c r="M288" s="22">
        <f t="shared" ca="1" si="66"/>
        <v>1.2361847363263002E-7</v>
      </c>
      <c r="N288" s="22">
        <f t="shared" ca="1" si="67"/>
        <v>2.729484387988421E-8</v>
      </c>
      <c r="O288" s="22">
        <f t="shared" ca="1" si="68"/>
        <v>7.7097223597543337E-5</v>
      </c>
      <c r="P288" s="12">
        <f t="shared" ca="1" si="77"/>
        <v>1.1963318756629691E-4</v>
      </c>
    </row>
    <row r="289" spans="4:16" x14ac:dyDescent="0.2">
      <c r="D289" s="76">
        <f t="shared" si="69"/>
        <v>0</v>
      </c>
      <c r="E289" s="76">
        <f t="shared" si="69"/>
        <v>0</v>
      </c>
      <c r="F289" s="22">
        <f t="shared" si="71"/>
        <v>0</v>
      </c>
      <c r="G289" s="22">
        <f t="shared" si="72"/>
        <v>0</v>
      </c>
      <c r="H289" s="22">
        <f t="shared" si="73"/>
        <v>0</v>
      </c>
      <c r="I289" s="22">
        <f t="shared" si="74"/>
        <v>0</v>
      </c>
      <c r="J289" s="22">
        <f t="shared" si="75"/>
        <v>0</v>
      </c>
      <c r="K289" s="22">
        <f t="shared" ca="1" si="70"/>
        <v>-1.1963318756629691E-4</v>
      </c>
      <c r="L289" s="22">
        <f t="shared" ca="1" si="76"/>
        <v>1.4312099567272777E-8</v>
      </c>
      <c r="M289" s="22">
        <f t="shared" ca="1" si="66"/>
        <v>1.2361847363263002E-7</v>
      </c>
      <c r="N289" s="22">
        <f t="shared" ca="1" si="67"/>
        <v>2.729484387988421E-8</v>
      </c>
      <c r="O289" s="22">
        <f t="shared" ca="1" si="68"/>
        <v>7.7097223597543337E-5</v>
      </c>
      <c r="P289" s="12">
        <f t="shared" ca="1" si="77"/>
        <v>1.1963318756629691E-4</v>
      </c>
    </row>
    <row r="290" spans="4:16" x14ac:dyDescent="0.2">
      <c r="D290" s="76">
        <f t="shared" si="69"/>
        <v>0</v>
      </c>
      <c r="E290" s="76">
        <f t="shared" si="69"/>
        <v>0</v>
      </c>
      <c r="F290" s="22">
        <f t="shared" si="71"/>
        <v>0</v>
      </c>
      <c r="G290" s="22">
        <f t="shared" si="72"/>
        <v>0</v>
      </c>
      <c r="H290" s="22">
        <f t="shared" si="73"/>
        <v>0</v>
      </c>
      <c r="I290" s="22">
        <f t="shared" si="74"/>
        <v>0</v>
      </c>
      <c r="J290" s="22">
        <f t="shared" si="75"/>
        <v>0</v>
      </c>
      <c r="K290" s="22">
        <f t="shared" ca="1" si="70"/>
        <v>-1.1963318756629691E-4</v>
      </c>
      <c r="L290" s="22">
        <f t="shared" ca="1" si="76"/>
        <v>1.4312099567272777E-8</v>
      </c>
      <c r="M290" s="22">
        <f t="shared" ca="1" si="66"/>
        <v>1.2361847363263002E-7</v>
      </c>
      <c r="N290" s="22">
        <f t="shared" ca="1" si="67"/>
        <v>2.729484387988421E-8</v>
      </c>
      <c r="O290" s="22">
        <f t="shared" ca="1" si="68"/>
        <v>7.7097223597543337E-5</v>
      </c>
      <c r="P290" s="12">
        <f t="shared" ca="1" si="77"/>
        <v>1.1963318756629691E-4</v>
      </c>
    </row>
    <row r="291" spans="4:16" x14ac:dyDescent="0.2">
      <c r="D291" s="76">
        <f t="shared" si="69"/>
        <v>0</v>
      </c>
      <c r="E291" s="76">
        <f t="shared" si="69"/>
        <v>0</v>
      </c>
      <c r="F291" s="22">
        <f t="shared" si="71"/>
        <v>0</v>
      </c>
      <c r="G291" s="22">
        <f t="shared" si="72"/>
        <v>0</v>
      </c>
      <c r="H291" s="22">
        <f t="shared" si="73"/>
        <v>0</v>
      </c>
      <c r="I291" s="22">
        <f t="shared" si="74"/>
        <v>0</v>
      </c>
      <c r="J291" s="22">
        <f t="shared" si="75"/>
        <v>0</v>
      </c>
      <c r="K291" s="22">
        <f t="shared" ca="1" si="70"/>
        <v>-1.1963318756629691E-4</v>
      </c>
      <c r="L291" s="22">
        <f t="shared" ca="1" si="76"/>
        <v>1.4312099567272777E-8</v>
      </c>
      <c r="M291" s="22">
        <f t="shared" ca="1" si="66"/>
        <v>1.2361847363263002E-7</v>
      </c>
      <c r="N291" s="22">
        <f t="shared" ca="1" si="67"/>
        <v>2.729484387988421E-8</v>
      </c>
      <c r="O291" s="22">
        <f t="shared" ca="1" si="68"/>
        <v>7.7097223597543337E-5</v>
      </c>
      <c r="P291" s="12">
        <f t="shared" ca="1" si="77"/>
        <v>1.1963318756629691E-4</v>
      </c>
    </row>
    <row r="292" spans="4:16" x14ac:dyDescent="0.2">
      <c r="D292" s="76">
        <f t="shared" si="69"/>
        <v>0</v>
      </c>
      <c r="E292" s="76">
        <f t="shared" si="69"/>
        <v>0</v>
      </c>
      <c r="F292" s="22">
        <f t="shared" si="71"/>
        <v>0</v>
      </c>
      <c r="G292" s="22">
        <f t="shared" si="72"/>
        <v>0</v>
      </c>
      <c r="H292" s="22">
        <f t="shared" si="73"/>
        <v>0</v>
      </c>
      <c r="I292" s="22">
        <f t="shared" si="74"/>
        <v>0</v>
      </c>
      <c r="J292" s="22">
        <f t="shared" si="75"/>
        <v>0</v>
      </c>
      <c r="K292" s="22">
        <f t="shared" ca="1" si="70"/>
        <v>-1.1963318756629691E-4</v>
      </c>
      <c r="L292" s="22">
        <f t="shared" ca="1" si="76"/>
        <v>1.4312099567272777E-8</v>
      </c>
      <c r="M292" s="22">
        <f t="shared" ca="1" si="66"/>
        <v>1.2361847363263002E-7</v>
      </c>
      <c r="N292" s="22">
        <f t="shared" ca="1" si="67"/>
        <v>2.729484387988421E-8</v>
      </c>
      <c r="O292" s="22">
        <f t="shared" ca="1" si="68"/>
        <v>7.7097223597543337E-5</v>
      </c>
      <c r="P292" s="12">
        <f t="shared" ca="1" si="77"/>
        <v>1.1963318756629691E-4</v>
      </c>
    </row>
    <row r="293" spans="4:16" x14ac:dyDescent="0.2">
      <c r="D293" s="76">
        <f t="shared" si="69"/>
        <v>0</v>
      </c>
      <c r="E293" s="76">
        <f t="shared" si="69"/>
        <v>0</v>
      </c>
      <c r="F293" s="22">
        <f t="shared" si="71"/>
        <v>0</v>
      </c>
      <c r="G293" s="22">
        <f t="shared" si="72"/>
        <v>0</v>
      </c>
      <c r="H293" s="22">
        <f t="shared" si="73"/>
        <v>0</v>
      </c>
      <c r="I293" s="22">
        <f t="shared" si="74"/>
        <v>0</v>
      </c>
      <c r="J293" s="22">
        <f t="shared" si="75"/>
        <v>0</v>
      </c>
      <c r="K293" s="22">
        <f t="shared" ca="1" si="70"/>
        <v>-1.1963318756629691E-4</v>
      </c>
      <c r="L293" s="22">
        <f t="shared" ca="1" si="76"/>
        <v>1.4312099567272777E-8</v>
      </c>
      <c r="M293" s="22">
        <f t="shared" ca="1" si="66"/>
        <v>1.2361847363263002E-7</v>
      </c>
      <c r="N293" s="22">
        <f t="shared" ca="1" si="67"/>
        <v>2.729484387988421E-8</v>
      </c>
      <c r="O293" s="22">
        <f t="shared" ca="1" si="68"/>
        <v>7.7097223597543337E-5</v>
      </c>
      <c r="P293" s="12">
        <f t="shared" ca="1" si="77"/>
        <v>1.1963318756629691E-4</v>
      </c>
    </row>
    <row r="294" spans="4:16" x14ac:dyDescent="0.2">
      <c r="D294" s="76">
        <f t="shared" si="69"/>
        <v>0</v>
      </c>
      <c r="E294" s="76">
        <f t="shared" si="69"/>
        <v>0</v>
      </c>
      <c r="F294" s="22">
        <f t="shared" si="71"/>
        <v>0</v>
      </c>
      <c r="G294" s="22">
        <f t="shared" si="72"/>
        <v>0</v>
      </c>
      <c r="H294" s="22">
        <f t="shared" si="73"/>
        <v>0</v>
      </c>
      <c r="I294" s="22">
        <f t="shared" si="74"/>
        <v>0</v>
      </c>
      <c r="J294" s="22">
        <f t="shared" si="75"/>
        <v>0</v>
      </c>
      <c r="K294" s="22">
        <f t="shared" ca="1" si="70"/>
        <v>-1.1963318756629691E-4</v>
      </c>
      <c r="L294" s="22">
        <f t="shared" ca="1" si="76"/>
        <v>1.4312099567272777E-8</v>
      </c>
      <c r="M294" s="22">
        <f t="shared" ca="1" si="66"/>
        <v>1.2361847363263002E-7</v>
      </c>
      <c r="N294" s="22">
        <f t="shared" ca="1" si="67"/>
        <v>2.729484387988421E-8</v>
      </c>
      <c r="O294" s="22">
        <f t="shared" ca="1" si="68"/>
        <v>7.7097223597543337E-5</v>
      </c>
      <c r="P294" s="12">
        <f t="shared" ca="1" si="77"/>
        <v>1.1963318756629691E-4</v>
      </c>
    </row>
    <row r="295" spans="4:16" x14ac:dyDescent="0.2">
      <c r="D295" s="76">
        <f t="shared" si="69"/>
        <v>0</v>
      </c>
      <c r="E295" s="76">
        <f t="shared" si="69"/>
        <v>0</v>
      </c>
      <c r="F295" s="22">
        <f t="shared" si="71"/>
        <v>0</v>
      </c>
      <c r="G295" s="22">
        <f t="shared" si="72"/>
        <v>0</v>
      </c>
      <c r="H295" s="22">
        <f t="shared" si="73"/>
        <v>0</v>
      </c>
      <c r="I295" s="22">
        <f t="shared" si="74"/>
        <v>0</v>
      </c>
      <c r="J295" s="22">
        <f t="shared" si="75"/>
        <v>0</v>
      </c>
      <c r="K295" s="22">
        <f t="shared" ca="1" si="70"/>
        <v>-1.1963318756629691E-4</v>
      </c>
      <c r="L295" s="22">
        <f t="shared" ca="1" si="76"/>
        <v>1.4312099567272777E-8</v>
      </c>
      <c r="M295" s="22">
        <f t="shared" ca="1" si="66"/>
        <v>1.2361847363263002E-7</v>
      </c>
      <c r="N295" s="22">
        <f t="shared" ca="1" si="67"/>
        <v>2.729484387988421E-8</v>
      </c>
      <c r="O295" s="22">
        <f t="shared" ca="1" si="68"/>
        <v>7.7097223597543337E-5</v>
      </c>
      <c r="P295" s="12">
        <f t="shared" ca="1" si="77"/>
        <v>1.1963318756629691E-4</v>
      </c>
    </row>
    <row r="296" spans="4:16" x14ac:dyDescent="0.2">
      <c r="D296" s="76">
        <f t="shared" si="69"/>
        <v>0</v>
      </c>
      <c r="E296" s="76">
        <f t="shared" si="69"/>
        <v>0</v>
      </c>
      <c r="F296" s="22">
        <f t="shared" si="71"/>
        <v>0</v>
      </c>
      <c r="G296" s="22">
        <f t="shared" si="72"/>
        <v>0</v>
      </c>
      <c r="H296" s="22">
        <f t="shared" si="73"/>
        <v>0</v>
      </c>
      <c r="I296" s="22">
        <f t="shared" si="74"/>
        <v>0</v>
      </c>
      <c r="J296" s="22">
        <f t="shared" si="75"/>
        <v>0</v>
      </c>
      <c r="K296" s="22">
        <f t="shared" ca="1" si="70"/>
        <v>-1.1963318756629691E-4</v>
      </c>
      <c r="L296" s="22">
        <f t="shared" ca="1" si="76"/>
        <v>1.4312099567272777E-8</v>
      </c>
      <c r="M296" s="22">
        <f t="shared" ca="1" si="66"/>
        <v>1.2361847363263002E-7</v>
      </c>
      <c r="N296" s="22">
        <f t="shared" ca="1" si="67"/>
        <v>2.729484387988421E-8</v>
      </c>
      <c r="O296" s="22">
        <f t="shared" ca="1" si="68"/>
        <v>7.7097223597543337E-5</v>
      </c>
      <c r="P296" s="12">
        <f t="shared" ca="1" si="77"/>
        <v>1.1963318756629691E-4</v>
      </c>
    </row>
    <row r="297" spans="4:16" x14ac:dyDescent="0.2">
      <c r="D297" s="76">
        <f t="shared" si="69"/>
        <v>0</v>
      </c>
      <c r="E297" s="76">
        <f t="shared" si="69"/>
        <v>0</v>
      </c>
      <c r="F297" s="22">
        <f t="shared" si="71"/>
        <v>0</v>
      </c>
      <c r="G297" s="22">
        <f t="shared" si="72"/>
        <v>0</v>
      </c>
      <c r="H297" s="22">
        <f t="shared" si="73"/>
        <v>0</v>
      </c>
      <c r="I297" s="22">
        <f t="shared" si="74"/>
        <v>0</v>
      </c>
      <c r="J297" s="22">
        <f t="shared" si="75"/>
        <v>0</v>
      </c>
      <c r="K297" s="22">
        <f t="shared" ca="1" si="70"/>
        <v>-1.1963318756629691E-4</v>
      </c>
      <c r="L297" s="22">
        <f t="shared" ca="1" si="76"/>
        <v>1.4312099567272777E-8</v>
      </c>
      <c r="M297" s="22">
        <f t="shared" ca="1" si="66"/>
        <v>1.2361847363263002E-7</v>
      </c>
      <c r="N297" s="22">
        <f t="shared" ca="1" si="67"/>
        <v>2.729484387988421E-8</v>
      </c>
      <c r="O297" s="22">
        <f t="shared" ca="1" si="68"/>
        <v>7.7097223597543337E-5</v>
      </c>
      <c r="P297" s="12">
        <f t="shared" ca="1" si="77"/>
        <v>1.1963318756629691E-4</v>
      </c>
    </row>
    <row r="298" spans="4:16" x14ac:dyDescent="0.2">
      <c r="D298" s="76">
        <f t="shared" si="69"/>
        <v>0</v>
      </c>
      <c r="E298" s="76">
        <f t="shared" si="69"/>
        <v>0</v>
      </c>
      <c r="F298" s="22">
        <f t="shared" si="71"/>
        <v>0</v>
      </c>
      <c r="G298" s="22">
        <f t="shared" si="72"/>
        <v>0</v>
      </c>
      <c r="H298" s="22">
        <f t="shared" si="73"/>
        <v>0</v>
      </c>
      <c r="I298" s="22">
        <f t="shared" si="74"/>
        <v>0</v>
      </c>
      <c r="J298" s="22">
        <f t="shared" si="75"/>
        <v>0</v>
      </c>
      <c r="K298" s="22">
        <f t="shared" ca="1" si="70"/>
        <v>-1.1963318756629691E-4</v>
      </c>
      <c r="L298" s="22">
        <f t="shared" ca="1" si="76"/>
        <v>1.4312099567272777E-8</v>
      </c>
      <c r="M298" s="22">
        <f t="shared" ca="1" si="66"/>
        <v>1.2361847363263002E-7</v>
      </c>
      <c r="N298" s="22">
        <f t="shared" ca="1" si="67"/>
        <v>2.729484387988421E-8</v>
      </c>
      <c r="O298" s="22">
        <f t="shared" ca="1" si="68"/>
        <v>7.7097223597543337E-5</v>
      </c>
      <c r="P298" s="12">
        <f t="shared" ca="1" si="77"/>
        <v>1.1963318756629691E-4</v>
      </c>
    </row>
    <row r="299" spans="4:16" x14ac:dyDescent="0.2">
      <c r="D299" s="76">
        <f t="shared" si="69"/>
        <v>0</v>
      </c>
      <c r="E299" s="76">
        <f t="shared" si="69"/>
        <v>0</v>
      </c>
      <c r="F299" s="22">
        <f t="shared" si="71"/>
        <v>0</v>
      </c>
      <c r="G299" s="22">
        <f t="shared" si="72"/>
        <v>0</v>
      </c>
      <c r="H299" s="22">
        <f t="shared" si="73"/>
        <v>0</v>
      </c>
      <c r="I299" s="22">
        <f t="shared" si="74"/>
        <v>0</v>
      </c>
      <c r="J299" s="22">
        <f t="shared" si="75"/>
        <v>0</v>
      </c>
      <c r="K299" s="22">
        <f t="shared" ca="1" si="70"/>
        <v>-1.1963318756629691E-4</v>
      </c>
      <c r="L299" s="22">
        <f t="shared" ca="1" si="76"/>
        <v>1.4312099567272777E-8</v>
      </c>
      <c r="M299" s="22">
        <f t="shared" ca="1" si="66"/>
        <v>1.2361847363263002E-7</v>
      </c>
      <c r="N299" s="22">
        <f t="shared" ca="1" si="67"/>
        <v>2.729484387988421E-8</v>
      </c>
      <c r="O299" s="22">
        <f t="shared" ca="1" si="68"/>
        <v>7.7097223597543337E-5</v>
      </c>
      <c r="P299" s="12">
        <f t="shared" ca="1" si="77"/>
        <v>1.1963318756629691E-4</v>
      </c>
    </row>
    <row r="300" spans="4:16" x14ac:dyDescent="0.2">
      <c r="D300" s="76">
        <f t="shared" si="69"/>
        <v>0</v>
      </c>
      <c r="E300" s="76">
        <f t="shared" si="69"/>
        <v>0</v>
      </c>
      <c r="F300" s="22">
        <f t="shared" si="71"/>
        <v>0</v>
      </c>
      <c r="G300" s="22">
        <f t="shared" si="72"/>
        <v>0</v>
      </c>
      <c r="H300" s="22">
        <f t="shared" si="73"/>
        <v>0</v>
      </c>
      <c r="I300" s="22">
        <f t="shared" si="74"/>
        <v>0</v>
      </c>
      <c r="J300" s="22">
        <f t="shared" si="75"/>
        <v>0</v>
      </c>
      <c r="K300" s="22">
        <f t="shared" ca="1" si="70"/>
        <v>-1.1963318756629691E-4</v>
      </c>
      <c r="L300" s="22">
        <f t="shared" ca="1" si="76"/>
        <v>1.4312099567272777E-8</v>
      </c>
      <c r="M300" s="22">
        <f t="shared" ca="1" si="66"/>
        <v>1.2361847363263002E-7</v>
      </c>
      <c r="N300" s="22">
        <f t="shared" ca="1" si="67"/>
        <v>2.729484387988421E-8</v>
      </c>
      <c r="O300" s="22">
        <f t="shared" ca="1" si="68"/>
        <v>7.7097223597543337E-5</v>
      </c>
      <c r="P300" s="12">
        <f t="shared" ca="1" si="77"/>
        <v>1.1963318756629691E-4</v>
      </c>
    </row>
    <row r="301" spans="4:16" x14ac:dyDescent="0.2">
      <c r="D301" s="76">
        <f t="shared" si="69"/>
        <v>0</v>
      </c>
      <c r="E301" s="76">
        <f t="shared" si="69"/>
        <v>0</v>
      </c>
      <c r="F301" s="22">
        <f t="shared" si="71"/>
        <v>0</v>
      </c>
      <c r="G301" s="22">
        <f t="shared" si="72"/>
        <v>0</v>
      </c>
      <c r="H301" s="22">
        <f t="shared" si="73"/>
        <v>0</v>
      </c>
      <c r="I301" s="22">
        <f t="shared" si="74"/>
        <v>0</v>
      </c>
      <c r="J301" s="22">
        <f t="shared" si="75"/>
        <v>0</v>
      </c>
      <c r="K301" s="22">
        <f t="shared" ca="1" si="70"/>
        <v>-1.1963318756629691E-4</v>
      </c>
      <c r="L301" s="22">
        <f t="shared" ca="1" si="76"/>
        <v>1.4312099567272777E-8</v>
      </c>
      <c r="M301" s="22">
        <f t="shared" ca="1" si="66"/>
        <v>1.2361847363263002E-7</v>
      </c>
      <c r="N301" s="22">
        <f t="shared" ca="1" si="67"/>
        <v>2.729484387988421E-8</v>
      </c>
      <c r="O301" s="22">
        <f t="shared" ca="1" si="68"/>
        <v>7.7097223597543337E-5</v>
      </c>
      <c r="P301" s="12">
        <f t="shared" ca="1" si="77"/>
        <v>1.1963318756629691E-4</v>
      </c>
    </row>
    <row r="302" spans="4:16" x14ac:dyDescent="0.2">
      <c r="D302" s="76">
        <f t="shared" si="69"/>
        <v>0</v>
      </c>
      <c r="E302" s="76">
        <f t="shared" si="69"/>
        <v>0</v>
      </c>
      <c r="F302" s="22">
        <f t="shared" si="71"/>
        <v>0</v>
      </c>
      <c r="G302" s="22">
        <f t="shared" si="72"/>
        <v>0</v>
      </c>
      <c r="H302" s="22">
        <f t="shared" si="73"/>
        <v>0</v>
      </c>
      <c r="I302" s="22">
        <f t="shared" si="74"/>
        <v>0</v>
      </c>
      <c r="J302" s="22">
        <f t="shared" si="75"/>
        <v>0</v>
      </c>
      <c r="K302" s="22">
        <f t="shared" ca="1" si="70"/>
        <v>-1.1963318756629691E-4</v>
      </c>
      <c r="L302" s="22">
        <f t="shared" ca="1" si="76"/>
        <v>1.4312099567272777E-8</v>
      </c>
      <c r="M302" s="22">
        <f t="shared" ca="1" si="66"/>
        <v>1.2361847363263002E-7</v>
      </c>
      <c r="N302" s="22">
        <f t="shared" ca="1" si="67"/>
        <v>2.729484387988421E-8</v>
      </c>
      <c r="O302" s="22">
        <f t="shared" ca="1" si="68"/>
        <v>7.7097223597543337E-5</v>
      </c>
      <c r="P302" s="12">
        <f t="shared" ca="1" si="77"/>
        <v>1.1963318756629691E-4</v>
      </c>
    </row>
    <row r="303" spans="4:16" x14ac:dyDescent="0.2">
      <c r="D303" s="76">
        <f t="shared" si="69"/>
        <v>0</v>
      </c>
      <c r="E303" s="76">
        <f t="shared" si="69"/>
        <v>0</v>
      </c>
      <c r="F303" s="22">
        <f t="shared" si="71"/>
        <v>0</v>
      </c>
      <c r="G303" s="22">
        <f t="shared" si="72"/>
        <v>0</v>
      </c>
      <c r="H303" s="22">
        <f t="shared" si="73"/>
        <v>0</v>
      </c>
      <c r="I303" s="22">
        <f t="shared" si="74"/>
        <v>0</v>
      </c>
      <c r="J303" s="22">
        <f t="shared" si="75"/>
        <v>0</v>
      </c>
      <c r="K303" s="22">
        <f t="shared" ca="1" si="70"/>
        <v>-1.1963318756629691E-4</v>
      </c>
      <c r="L303" s="22">
        <f t="shared" ca="1" si="76"/>
        <v>1.4312099567272777E-8</v>
      </c>
      <c r="M303" s="22">
        <f t="shared" ca="1" si="66"/>
        <v>1.2361847363263002E-7</v>
      </c>
      <c r="N303" s="22">
        <f t="shared" ca="1" si="67"/>
        <v>2.729484387988421E-8</v>
      </c>
      <c r="O303" s="22">
        <f t="shared" ca="1" si="68"/>
        <v>7.7097223597543337E-5</v>
      </c>
      <c r="P303" s="12">
        <f t="shared" ca="1" si="77"/>
        <v>1.1963318756629691E-4</v>
      </c>
    </row>
    <row r="304" spans="4:16" x14ac:dyDescent="0.2">
      <c r="D304" s="76">
        <f t="shared" si="69"/>
        <v>0</v>
      </c>
      <c r="E304" s="76">
        <f t="shared" si="69"/>
        <v>0</v>
      </c>
      <c r="F304" s="22">
        <f t="shared" si="71"/>
        <v>0</v>
      </c>
      <c r="G304" s="22">
        <f t="shared" si="72"/>
        <v>0</v>
      </c>
      <c r="H304" s="22">
        <f t="shared" si="73"/>
        <v>0</v>
      </c>
      <c r="I304" s="22">
        <f t="shared" si="74"/>
        <v>0</v>
      </c>
      <c r="J304" s="22">
        <f t="shared" si="75"/>
        <v>0</v>
      </c>
      <c r="K304" s="22">
        <f t="shared" ca="1" si="70"/>
        <v>-1.1963318756629691E-4</v>
      </c>
      <c r="L304" s="22">
        <f t="shared" ca="1" si="76"/>
        <v>1.4312099567272777E-8</v>
      </c>
      <c r="M304" s="22">
        <f t="shared" ca="1" si="66"/>
        <v>1.2361847363263002E-7</v>
      </c>
      <c r="N304" s="22">
        <f t="shared" ca="1" si="67"/>
        <v>2.729484387988421E-8</v>
      </c>
      <c r="O304" s="22">
        <f t="shared" ca="1" si="68"/>
        <v>7.7097223597543337E-5</v>
      </c>
      <c r="P304" s="12">
        <f t="shared" ca="1" si="77"/>
        <v>1.1963318756629691E-4</v>
      </c>
    </row>
    <row r="305" spans="4:16" x14ac:dyDescent="0.2">
      <c r="D305" s="76">
        <f t="shared" si="69"/>
        <v>0</v>
      </c>
      <c r="E305" s="76">
        <f t="shared" si="69"/>
        <v>0</v>
      </c>
      <c r="F305" s="22">
        <f t="shared" si="71"/>
        <v>0</v>
      </c>
      <c r="G305" s="22">
        <f t="shared" si="72"/>
        <v>0</v>
      </c>
      <c r="H305" s="22">
        <f t="shared" si="73"/>
        <v>0</v>
      </c>
      <c r="I305" s="22">
        <f t="shared" si="74"/>
        <v>0</v>
      </c>
      <c r="J305" s="22">
        <f t="shared" si="75"/>
        <v>0</v>
      </c>
      <c r="K305" s="22">
        <f t="shared" ca="1" si="70"/>
        <v>-1.1963318756629691E-4</v>
      </c>
      <c r="L305" s="22">
        <f t="shared" ca="1" si="76"/>
        <v>1.4312099567272777E-8</v>
      </c>
      <c r="M305" s="22">
        <f t="shared" ca="1" si="66"/>
        <v>1.2361847363263002E-7</v>
      </c>
      <c r="N305" s="22">
        <f t="shared" ca="1" si="67"/>
        <v>2.729484387988421E-8</v>
      </c>
      <c r="O305" s="22">
        <f t="shared" ca="1" si="68"/>
        <v>7.7097223597543337E-5</v>
      </c>
      <c r="P305" s="12">
        <f t="shared" ca="1" si="77"/>
        <v>1.1963318756629691E-4</v>
      </c>
    </row>
    <row r="306" spans="4:16" x14ac:dyDescent="0.2">
      <c r="D306" s="76">
        <f t="shared" si="69"/>
        <v>0</v>
      </c>
      <c r="E306" s="76">
        <f t="shared" si="69"/>
        <v>0</v>
      </c>
      <c r="F306" s="22">
        <f t="shared" si="71"/>
        <v>0</v>
      </c>
      <c r="G306" s="22">
        <f t="shared" si="72"/>
        <v>0</v>
      </c>
      <c r="H306" s="22">
        <f t="shared" si="73"/>
        <v>0</v>
      </c>
      <c r="I306" s="22">
        <f t="shared" si="74"/>
        <v>0</v>
      </c>
      <c r="J306" s="22">
        <f t="shared" si="75"/>
        <v>0</v>
      </c>
      <c r="K306" s="22">
        <f t="shared" ca="1" si="70"/>
        <v>-1.1963318756629691E-4</v>
      </c>
      <c r="L306" s="22">
        <f t="shared" ca="1" si="76"/>
        <v>1.4312099567272777E-8</v>
      </c>
      <c r="M306" s="22">
        <f t="shared" ca="1" si="66"/>
        <v>1.2361847363263002E-7</v>
      </c>
      <c r="N306" s="22">
        <f t="shared" ca="1" si="67"/>
        <v>2.729484387988421E-8</v>
      </c>
      <c r="O306" s="22">
        <f t="shared" ca="1" si="68"/>
        <v>7.7097223597543337E-5</v>
      </c>
      <c r="P306" s="12">
        <f t="shared" ca="1" si="77"/>
        <v>1.1963318756629691E-4</v>
      </c>
    </row>
    <row r="307" spans="4:16" x14ac:dyDescent="0.2">
      <c r="D307" s="76">
        <f t="shared" si="69"/>
        <v>0</v>
      </c>
      <c r="E307" s="76">
        <f t="shared" si="69"/>
        <v>0</v>
      </c>
      <c r="F307" s="22">
        <f t="shared" si="71"/>
        <v>0</v>
      </c>
      <c r="G307" s="22">
        <f t="shared" si="72"/>
        <v>0</v>
      </c>
      <c r="H307" s="22">
        <f t="shared" si="73"/>
        <v>0</v>
      </c>
      <c r="I307" s="22">
        <f t="shared" si="74"/>
        <v>0</v>
      </c>
      <c r="J307" s="22">
        <f t="shared" si="75"/>
        <v>0</v>
      </c>
      <c r="K307" s="22">
        <f t="shared" ca="1" si="70"/>
        <v>-1.1963318756629691E-4</v>
      </c>
      <c r="L307" s="22">
        <f t="shared" ca="1" si="76"/>
        <v>1.4312099567272777E-8</v>
      </c>
      <c r="M307" s="22">
        <f t="shared" ca="1" si="66"/>
        <v>1.2361847363263002E-7</v>
      </c>
      <c r="N307" s="22">
        <f t="shared" ca="1" si="67"/>
        <v>2.729484387988421E-8</v>
      </c>
      <c r="O307" s="22">
        <f t="shared" ca="1" si="68"/>
        <v>7.7097223597543337E-5</v>
      </c>
      <c r="P307" s="12">
        <f t="shared" ca="1" si="77"/>
        <v>1.1963318756629691E-4</v>
      </c>
    </row>
    <row r="308" spans="4:16" x14ac:dyDescent="0.2">
      <c r="D308" s="76">
        <f t="shared" si="69"/>
        <v>0</v>
      </c>
      <c r="E308" s="76">
        <f t="shared" si="69"/>
        <v>0</v>
      </c>
      <c r="F308" s="22">
        <f t="shared" si="71"/>
        <v>0</v>
      </c>
      <c r="G308" s="22">
        <f t="shared" si="72"/>
        <v>0</v>
      </c>
      <c r="H308" s="22">
        <f t="shared" si="73"/>
        <v>0</v>
      </c>
      <c r="I308" s="22">
        <f t="shared" si="74"/>
        <v>0</v>
      </c>
      <c r="J308" s="22">
        <f t="shared" si="75"/>
        <v>0</v>
      </c>
      <c r="K308" s="22">
        <f t="shared" ca="1" si="70"/>
        <v>-1.1963318756629691E-4</v>
      </c>
      <c r="L308" s="22">
        <f t="shared" ca="1" si="76"/>
        <v>1.4312099567272777E-8</v>
      </c>
      <c r="M308" s="22">
        <f t="shared" ca="1" si="66"/>
        <v>1.2361847363263002E-7</v>
      </c>
      <c r="N308" s="22">
        <f t="shared" ca="1" si="67"/>
        <v>2.729484387988421E-8</v>
      </c>
      <c r="O308" s="22">
        <f t="shared" ca="1" si="68"/>
        <v>7.7097223597543337E-5</v>
      </c>
      <c r="P308" s="12">
        <f t="shared" ca="1" si="77"/>
        <v>1.1963318756629691E-4</v>
      </c>
    </row>
    <row r="309" spans="4:16" x14ac:dyDescent="0.2">
      <c r="D309" s="76">
        <f t="shared" si="69"/>
        <v>0</v>
      </c>
      <c r="E309" s="76">
        <f t="shared" si="69"/>
        <v>0</v>
      </c>
      <c r="F309" s="22">
        <f t="shared" si="71"/>
        <v>0</v>
      </c>
      <c r="G309" s="22">
        <f t="shared" si="72"/>
        <v>0</v>
      </c>
      <c r="H309" s="22">
        <f t="shared" si="73"/>
        <v>0</v>
      </c>
      <c r="I309" s="22">
        <f t="shared" si="74"/>
        <v>0</v>
      </c>
      <c r="J309" s="22">
        <f t="shared" si="75"/>
        <v>0</v>
      </c>
      <c r="K309" s="22">
        <f t="shared" ca="1" si="70"/>
        <v>-1.1963318756629691E-4</v>
      </c>
      <c r="L309" s="22">
        <f t="shared" ca="1" si="76"/>
        <v>1.4312099567272777E-8</v>
      </c>
      <c r="M309" s="22">
        <f t="shared" ca="1" si="66"/>
        <v>1.2361847363263002E-7</v>
      </c>
      <c r="N309" s="22">
        <f t="shared" ca="1" si="67"/>
        <v>2.729484387988421E-8</v>
      </c>
      <c r="O309" s="22">
        <f t="shared" ca="1" si="68"/>
        <v>7.7097223597543337E-5</v>
      </c>
      <c r="P309" s="12">
        <f t="shared" ca="1" si="77"/>
        <v>1.1963318756629691E-4</v>
      </c>
    </row>
    <row r="310" spans="4:16" x14ac:dyDescent="0.2">
      <c r="D310" s="76">
        <f t="shared" si="69"/>
        <v>0</v>
      </c>
      <c r="E310" s="76">
        <f t="shared" si="69"/>
        <v>0</v>
      </c>
      <c r="F310" s="22">
        <f t="shared" si="71"/>
        <v>0</v>
      </c>
      <c r="G310" s="22">
        <f t="shared" si="72"/>
        <v>0</v>
      </c>
      <c r="H310" s="22">
        <f t="shared" si="73"/>
        <v>0</v>
      </c>
      <c r="I310" s="22">
        <f t="shared" si="74"/>
        <v>0</v>
      </c>
      <c r="J310" s="22">
        <f t="shared" si="75"/>
        <v>0</v>
      </c>
      <c r="K310" s="22">
        <f t="shared" ca="1" si="70"/>
        <v>-1.1963318756629691E-4</v>
      </c>
      <c r="L310" s="22">
        <f t="shared" ca="1" si="76"/>
        <v>1.4312099567272777E-8</v>
      </c>
      <c r="M310" s="22">
        <f t="shared" ca="1" si="66"/>
        <v>1.2361847363263002E-7</v>
      </c>
      <c r="N310" s="22">
        <f t="shared" ca="1" si="67"/>
        <v>2.729484387988421E-8</v>
      </c>
      <c r="O310" s="22">
        <f t="shared" ca="1" si="68"/>
        <v>7.7097223597543337E-5</v>
      </c>
      <c r="P310" s="12">
        <f t="shared" ca="1" si="77"/>
        <v>1.1963318756629691E-4</v>
      </c>
    </row>
    <row r="311" spans="4:16" x14ac:dyDescent="0.2">
      <c r="D311" s="76">
        <f t="shared" si="69"/>
        <v>0</v>
      </c>
      <c r="E311" s="76">
        <f t="shared" si="69"/>
        <v>0</v>
      </c>
      <c r="F311" s="22">
        <f t="shared" si="71"/>
        <v>0</v>
      </c>
      <c r="G311" s="22">
        <f t="shared" si="72"/>
        <v>0</v>
      </c>
      <c r="H311" s="22">
        <f t="shared" si="73"/>
        <v>0</v>
      </c>
      <c r="I311" s="22">
        <f t="shared" si="74"/>
        <v>0</v>
      </c>
      <c r="J311" s="22">
        <f t="shared" si="75"/>
        <v>0</v>
      </c>
      <c r="K311" s="22">
        <f t="shared" ca="1" si="70"/>
        <v>-1.1963318756629691E-4</v>
      </c>
      <c r="L311" s="22">
        <f t="shared" ca="1" si="76"/>
        <v>1.4312099567272777E-8</v>
      </c>
      <c r="M311" s="22">
        <f t="shared" ca="1" si="66"/>
        <v>1.2361847363263002E-7</v>
      </c>
      <c r="N311" s="22">
        <f t="shared" ca="1" si="67"/>
        <v>2.729484387988421E-8</v>
      </c>
      <c r="O311" s="22">
        <f t="shared" ca="1" si="68"/>
        <v>7.7097223597543337E-5</v>
      </c>
      <c r="P311" s="12">
        <f t="shared" ca="1" si="77"/>
        <v>1.1963318756629691E-4</v>
      </c>
    </row>
    <row r="312" spans="4:16" x14ac:dyDescent="0.2">
      <c r="D312" s="76">
        <f t="shared" si="69"/>
        <v>0</v>
      </c>
      <c r="E312" s="76">
        <f t="shared" si="69"/>
        <v>0</v>
      </c>
      <c r="F312" s="22">
        <f t="shared" si="71"/>
        <v>0</v>
      </c>
      <c r="G312" s="22">
        <f t="shared" si="72"/>
        <v>0</v>
      </c>
      <c r="H312" s="22">
        <f t="shared" si="73"/>
        <v>0</v>
      </c>
      <c r="I312" s="22">
        <f t="shared" si="74"/>
        <v>0</v>
      </c>
      <c r="J312" s="22">
        <f t="shared" si="75"/>
        <v>0</v>
      </c>
      <c r="K312" s="22">
        <f t="shared" ca="1" si="70"/>
        <v>-1.1963318756629691E-4</v>
      </c>
      <c r="L312" s="22">
        <f t="shared" ca="1" si="76"/>
        <v>1.4312099567272777E-8</v>
      </c>
      <c r="M312" s="22">
        <f t="shared" ca="1" si="66"/>
        <v>1.2361847363263002E-7</v>
      </c>
      <c r="N312" s="22">
        <f t="shared" ca="1" si="67"/>
        <v>2.729484387988421E-8</v>
      </c>
      <c r="O312" s="22">
        <f t="shared" ca="1" si="68"/>
        <v>7.7097223597543337E-5</v>
      </c>
      <c r="P312" s="12">
        <f t="shared" ca="1" si="77"/>
        <v>1.1963318756629691E-4</v>
      </c>
    </row>
    <row r="313" spans="4:16" x14ac:dyDescent="0.2">
      <c r="D313" s="76">
        <f t="shared" si="69"/>
        <v>0</v>
      </c>
      <c r="E313" s="76">
        <f t="shared" si="69"/>
        <v>0</v>
      </c>
      <c r="F313" s="22">
        <f t="shared" si="71"/>
        <v>0</v>
      </c>
      <c r="G313" s="22">
        <f t="shared" si="72"/>
        <v>0</v>
      </c>
      <c r="H313" s="22">
        <f t="shared" si="73"/>
        <v>0</v>
      </c>
      <c r="I313" s="22">
        <f t="shared" si="74"/>
        <v>0</v>
      </c>
      <c r="J313" s="22">
        <f t="shared" si="75"/>
        <v>0</v>
      </c>
      <c r="K313" s="22">
        <f t="shared" ca="1" si="70"/>
        <v>-1.1963318756629691E-4</v>
      </c>
      <c r="L313" s="22">
        <f t="shared" ca="1" si="76"/>
        <v>1.4312099567272777E-8</v>
      </c>
      <c r="M313" s="22">
        <f t="shared" ca="1" si="66"/>
        <v>1.2361847363263002E-7</v>
      </c>
      <c r="N313" s="22">
        <f t="shared" ca="1" si="67"/>
        <v>2.729484387988421E-8</v>
      </c>
      <c r="O313" s="22">
        <f t="shared" ca="1" si="68"/>
        <v>7.7097223597543337E-5</v>
      </c>
      <c r="P313" s="12">
        <f t="shared" ca="1" si="77"/>
        <v>1.1963318756629691E-4</v>
      </c>
    </row>
    <row r="314" spans="4:16" x14ac:dyDescent="0.2">
      <c r="D314" s="76">
        <f t="shared" si="69"/>
        <v>0</v>
      </c>
      <c r="E314" s="76">
        <f t="shared" si="69"/>
        <v>0</v>
      </c>
      <c r="F314" s="22">
        <f t="shared" si="71"/>
        <v>0</v>
      </c>
      <c r="G314" s="22">
        <f t="shared" si="72"/>
        <v>0</v>
      </c>
      <c r="H314" s="22">
        <f t="shared" si="73"/>
        <v>0</v>
      </c>
      <c r="I314" s="22">
        <f t="shared" si="74"/>
        <v>0</v>
      </c>
      <c r="J314" s="22">
        <f t="shared" si="75"/>
        <v>0</v>
      </c>
      <c r="K314" s="22">
        <f t="shared" ca="1" si="70"/>
        <v>-1.1963318756629691E-4</v>
      </c>
      <c r="L314" s="22">
        <f t="shared" ca="1" si="76"/>
        <v>1.4312099567272777E-8</v>
      </c>
      <c r="M314" s="22">
        <f t="shared" ca="1" si="66"/>
        <v>1.2361847363263002E-7</v>
      </c>
      <c r="N314" s="22">
        <f t="shared" ca="1" si="67"/>
        <v>2.729484387988421E-8</v>
      </c>
      <c r="O314" s="22">
        <f t="shared" ca="1" si="68"/>
        <v>7.7097223597543337E-5</v>
      </c>
      <c r="P314" s="12">
        <f t="shared" ca="1" si="77"/>
        <v>1.1963318756629691E-4</v>
      </c>
    </row>
    <row r="315" spans="4:16" x14ac:dyDescent="0.2">
      <c r="D315" s="76">
        <f t="shared" si="69"/>
        <v>0</v>
      </c>
      <c r="E315" s="76">
        <f t="shared" si="69"/>
        <v>0</v>
      </c>
      <c r="F315" s="22">
        <f t="shared" si="71"/>
        <v>0</v>
      </c>
      <c r="G315" s="22">
        <f t="shared" si="72"/>
        <v>0</v>
      </c>
      <c r="H315" s="22">
        <f t="shared" si="73"/>
        <v>0</v>
      </c>
      <c r="I315" s="22">
        <f t="shared" si="74"/>
        <v>0</v>
      </c>
      <c r="J315" s="22">
        <f t="shared" si="75"/>
        <v>0</v>
      </c>
      <c r="K315" s="22">
        <f t="shared" ca="1" si="70"/>
        <v>-1.1963318756629691E-4</v>
      </c>
      <c r="L315" s="22">
        <f t="shared" ca="1" si="76"/>
        <v>1.4312099567272777E-8</v>
      </c>
      <c r="M315" s="22">
        <f t="shared" ca="1" si="66"/>
        <v>1.2361847363263002E-7</v>
      </c>
      <c r="N315" s="22">
        <f t="shared" ca="1" si="67"/>
        <v>2.729484387988421E-8</v>
      </c>
      <c r="O315" s="22">
        <f t="shared" ca="1" si="68"/>
        <v>7.7097223597543337E-5</v>
      </c>
      <c r="P315" s="12">
        <f t="shared" ca="1" si="77"/>
        <v>1.1963318756629691E-4</v>
      </c>
    </row>
    <row r="316" spans="4:16" x14ac:dyDescent="0.2">
      <c r="D316" s="76">
        <f t="shared" si="69"/>
        <v>0</v>
      </c>
      <c r="E316" s="76">
        <f t="shared" si="69"/>
        <v>0</v>
      </c>
      <c r="F316" s="22">
        <f t="shared" si="71"/>
        <v>0</v>
      </c>
      <c r="G316" s="22">
        <f t="shared" si="72"/>
        <v>0</v>
      </c>
      <c r="H316" s="22">
        <f t="shared" si="73"/>
        <v>0</v>
      </c>
      <c r="I316" s="22">
        <f t="shared" si="74"/>
        <v>0</v>
      </c>
      <c r="J316" s="22">
        <f t="shared" si="75"/>
        <v>0</v>
      </c>
      <c r="K316" s="22">
        <f t="shared" ca="1" si="70"/>
        <v>-1.1963318756629691E-4</v>
      </c>
      <c r="L316" s="22">
        <f t="shared" ca="1" si="76"/>
        <v>1.4312099567272777E-8</v>
      </c>
      <c r="M316" s="22">
        <f t="shared" ref="M316:M342" ca="1" si="78">(M$1-M$2*D316+M$3*F316)^2</f>
        <v>1.2361847363263002E-7</v>
      </c>
      <c r="N316" s="22">
        <f t="shared" ref="N316:N342" ca="1" si="79">(-M$2+M$4*D316-M$5*F316)^2</f>
        <v>2.729484387988421E-8</v>
      </c>
      <c r="O316" s="22">
        <f t="shared" ref="O316:O342" ca="1" si="80">+(M$3-D316*M$5+F316*M$6)^2</f>
        <v>7.7097223597543337E-5</v>
      </c>
      <c r="P316" s="12">
        <f t="shared" ca="1" si="77"/>
        <v>1.1963318756629691E-4</v>
      </c>
    </row>
    <row r="317" spans="4:16" x14ac:dyDescent="0.2">
      <c r="D317" s="76">
        <f t="shared" si="69"/>
        <v>0</v>
      </c>
      <c r="E317" s="76">
        <f t="shared" si="69"/>
        <v>0</v>
      </c>
      <c r="F317" s="22">
        <f t="shared" si="71"/>
        <v>0</v>
      </c>
      <c r="G317" s="22">
        <f t="shared" si="72"/>
        <v>0</v>
      </c>
      <c r="H317" s="22">
        <f t="shared" si="73"/>
        <v>0</v>
      </c>
      <c r="I317" s="22">
        <f t="shared" si="74"/>
        <v>0</v>
      </c>
      <c r="J317" s="22">
        <f t="shared" si="75"/>
        <v>0</v>
      </c>
      <c r="K317" s="22">
        <f t="shared" ca="1" si="70"/>
        <v>-1.1963318756629691E-4</v>
      </c>
      <c r="L317" s="22">
        <f t="shared" ca="1" si="76"/>
        <v>1.4312099567272777E-8</v>
      </c>
      <c r="M317" s="22">
        <f t="shared" ca="1" si="78"/>
        <v>1.2361847363263002E-7</v>
      </c>
      <c r="N317" s="22">
        <f t="shared" ca="1" si="79"/>
        <v>2.729484387988421E-8</v>
      </c>
      <c r="O317" s="22">
        <f t="shared" ca="1" si="80"/>
        <v>7.7097223597543337E-5</v>
      </c>
      <c r="P317" s="12">
        <f t="shared" ca="1" si="77"/>
        <v>1.1963318756629691E-4</v>
      </c>
    </row>
    <row r="318" spans="4:16" x14ac:dyDescent="0.2">
      <c r="D318" s="76">
        <f t="shared" si="69"/>
        <v>0</v>
      </c>
      <c r="E318" s="76">
        <f t="shared" si="69"/>
        <v>0</v>
      </c>
      <c r="F318" s="22">
        <f t="shared" si="71"/>
        <v>0</v>
      </c>
      <c r="G318" s="22">
        <f t="shared" si="72"/>
        <v>0</v>
      </c>
      <c r="H318" s="22">
        <f t="shared" si="73"/>
        <v>0</v>
      </c>
      <c r="I318" s="22">
        <f t="shared" si="74"/>
        <v>0</v>
      </c>
      <c r="J318" s="22">
        <f t="shared" si="75"/>
        <v>0</v>
      </c>
      <c r="K318" s="22">
        <f t="shared" ca="1" si="70"/>
        <v>-1.1963318756629691E-4</v>
      </c>
      <c r="L318" s="22">
        <f t="shared" ca="1" si="76"/>
        <v>1.4312099567272777E-8</v>
      </c>
      <c r="M318" s="22">
        <f t="shared" ca="1" si="78"/>
        <v>1.2361847363263002E-7</v>
      </c>
      <c r="N318" s="22">
        <f t="shared" ca="1" si="79"/>
        <v>2.729484387988421E-8</v>
      </c>
      <c r="O318" s="22">
        <f t="shared" ca="1" si="80"/>
        <v>7.7097223597543337E-5</v>
      </c>
      <c r="P318" s="12">
        <f t="shared" ca="1" si="77"/>
        <v>1.1963318756629691E-4</v>
      </c>
    </row>
    <row r="319" spans="4:16" x14ac:dyDescent="0.2">
      <c r="D319" s="76">
        <f t="shared" si="69"/>
        <v>0</v>
      </c>
      <c r="E319" s="76">
        <f t="shared" si="69"/>
        <v>0</v>
      </c>
      <c r="F319" s="22">
        <f t="shared" si="71"/>
        <v>0</v>
      </c>
      <c r="G319" s="22">
        <f t="shared" si="72"/>
        <v>0</v>
      </c>
      <c r="H319" s="22">
        <f t="shared" si="73"/>
        <v>0</v>
      </c>
      <c r="I319" s="22">
        <f t="shared" si="74"/>
        <v>0</v>
      </c>
      <c r="J319" s="22">
        <f t="shared" si="75"/>
        <v>0</v>
      </c>
      <c r="K319" s="22">
        <f t="shared" ca="1" si="70"/>
        <v>-1.1963318756629691E-4</v>
      </c>
      <c r="L319" s="22">
        <f t="shared" ca="1" si="76"/>
        <v>1.4312099567272777E-8</v>
      </c>
      <c r="M319" s="22">
        <f t="shared" ca="1" si="78"/>
        <v>1.2361847363263002E-7</v>
      </c>
      <c r="N319" s="22">
        <f t="shared" ca="1" si="79"/>
        <v>2.729484387988421E-8</v>
      </c>
      <c r="O319" s="22">
        <f t="shared" ca="1" si="80"/>
        <v>7.7097223597543337E-5</v>
      </c>
      <c r="P319" s="12">
        <f t="shared" ca="1" si="77"/>
        <v>1.1963318756629691E-4</v>
      </c>
    </row>
    <row r="320" spans="4:16" x14ac:dyDescent="0.2">
      <c r="D320" s="76">
        <f t="shared" si="69"/>
        <v>0</v>
      </c>
      <c r="E320" s="76">
        <f t="shared" si="69"/>
        <v>0</v>
      </c>
      <c r="F320" s="22">
        <f t="shared" si="71"/>
        <v>0</v>
      </c>
      <c r="G320" s="22">
        <f t="shared" si="72"/>
        <v>0</v>
      </c>
      <c r="H320" s="22">
        <f t="shared" si="73"/>
        <v>0</v>
      </c>
      <c r="I320" s="22">
        <f t="shared" si="74"/>
        <v>0</v>
      </c>
      <c r="J320" s="22">
        <f t="shared" si="75"/>
        <v>0</v>
      </c>
      <c r="K320" s="22">
        <f t="shared" ca="1" si="70"/>
        <v>-1.1963318756629691E-4</v>
      </c>
      <c r="L320" s="22">
        <f t="shared" ca="1" si="76"/>
        <v>1.4312099567272777E-8</v>
      </c>
      <c r="M320" s="22">
        <f t="shared" ca="1" si="78"/>
        <v>1.2361847363263002E-7</v>
      </c>
      <c r="N320" s="22">
        <f t="shared" ca="1" si="79"/>
        <v>2.729484387988421E-8</v>
      </c>
      <c r="O320" s="22">
        <f t="shared" ca="1" si="80"/>
        <v>7.7097223597543337E-5</v>
      </c>
      <c r="P320" s="12">
        <f t="shared" ca="1" si="77"/>
        <v>1.1963318756629691E-4</v>
      </c>
    </row>
    <row r="321" spans="4:16" x14ac:dyDescent="0.2">
      <c r="D321" s="76">
        <f t="shared" si="69"/>
        <v>0</v>
      </c>
      <c r="E321" s="76">
        <f t="shared" si="69"/>
        <v>0</v>
      </c>
      <c r="F321" s="22">
        <f t="shared" si="71"/>
        <v>0</v>
      </c>
      <c r="G321" s="22">
        <f t="shared" si="72"/>
        <v>0</v>
      </c>
      <c r="H321" s="22">
        <f t="shared" si="73"/>
        <v>0</v>
      </c>
      <c r="I321" s="22">
        <f t="shared" si="74"/>
        <v>0</v>
      </c>
      <c r="J321" s="22">
        <f t="shared" si="75"/>
        <v>0</v>
      </c>
      <c r="K321" s="22">
        <f t="shared" ca="1" si="70"/>
        <v>-1.1963318756629691E-4</v>
      </c>
      <c r="L321" s="22">
        <f t="shared" ca="1" si="76"/>
        <v>1.4312099567272777E-8</v>
      </c>
      <c r="M321" s="22">
        <f t="shared" ca="1" si="78"/>
        <v>1.2361847363263002E-7</v>
      </c>
      <c r="N321" s="22">
        <f t="shared" ca="1" si="79"/>
        <v>2.729484387988421E-8</v>
      </c>
      <c r="O321" s="22">
        <f t="shared" ca="1" si="80"/>
        <v>7.7097223597543337E-5</v>
      </c>
      <c r="P321" s="12">
        <f t="shared" ca="1" si="77"/>
        <v>1.1963318756629691E-4</v>
      </c>
    </row>
    <row r="322" spans="4:16" x14ac:dyDescent="0.2">
      <c r="D322" s="76">
        <f t="shared" si="69"/>
        <v>0</v>
      </c>
      <c r="E322" s="76">
        <f t="shared" si="69"/>
        <v>0</v>
      </c>
      <c r="F322" s="22">
        <f t="shared" si="71"/>
        <v>0</v>
      </c>
      <c r="G322" s="22">
        <f t="shared" si="72"/>
        <v>0</v>
      </c>
      <c r="H322" s="22">
        <f t="shared" si="73"/>
        <v>0</v>
      </c>
      <c r="I322" s="22">
        <f t="shared" si="74"/>
        <v>0</v>
      </c>
      <c r="J322" s="22">
        <f t="shared" si="75"/>
        <v>0</v>
      </c>
      <c r="K322" s="22">
        <f t="shared" ca="1" si="70"/>
        <v>-1.1963318756629691E-4</v>
      </c>
      <c r="L322" s="22">
        <f t="shared" ca="1" si="76"/>
        <v>1.4312099567272777E-8</v>
      </c>
      <c r="M322" s="22">
        <f t="shared" ca="1" si="78"/>
        <v>1.2361847363263002E-7</v>
      </c>
      <c r="N322" s="22">
        <f t="shared" ca="1" si="79"/>
        <v>2.729484387988421E-8</v>
      </c>
      <c r="O322" s="22">
        <f t="shared" ca="1" si="80"/>
        <v>7.7097223597543337E-5</v>
      </c>
      <c r="P322" s="12">
        <f t="shared" ca="1" si="77"/>
        <v>1.1963318756629691E-4</v>
      </c>
    </row>
    <row r="323" spans="4:16" x14ac:dyDescent="0.2">
      <c r="D323" s="76">
        <f t="shared" si="69"/>
        <v>0</v>
      </c>
      <c r="E323" s="76">
        <f t="shared" si="69"/>
        <v>0</v>
      </c>
      <c r="F323" s="22">
        <f t="shared" si="71"/>
        <v>0</v>
      </c>
      <c r="G323" s="22">
        <f t="shared" si="72"/>
        <v>0</v>
      </c>
      <c r="H323" s="22">
        <f t="shared" si="73"/>
        <v>0</v>
      </c>
      <c r="I323" s="22">
        <f t="shared" si="74"/>
        <v>0</v>
      </c>
      <c r="J323" s="22">
        <f t="shared" si="75"/>
        <v>0</v>
      </c>
      <c r="K323" s="22">
        <f t="shared" ca="1" si="70"/>
        <v>-1.1963318756629691E-4</v>
      </c>
      <c r="L323" s="22">
        <f t="shared" ca="1" si="76"/>
        <v>1.4312099567272777E-8</v>
      </c>
      <c r="M323" s="22">
        <f t="shared" ca="1" si="78"/>
        <v>1.2361847363263002E-7</v>
      </c>
      <c r="N323" s="22">
        <f t="shared" ca="1" si="79"/>
        <v>2.729484387988421E-8</v>
      </c>
      <c r="O323" s="22">
        <f t="shared" ca="1" si="80"/>
        <v>7.7097223597543337E-5</v>
      </c>
      <c r="P323" s="12">
        <f t="shared" ca="1" si="77"/>
        <v>1.1963318756629691E-4</v>
      </c>
    </row>
    <row r="324" spans="4:16" x14ac:dyDescent="0.2">
      <c r="D324" s="76">
        <f t="shared" si="69"/>
        <v>0</v>
      </c>
      <c r="E324" s="76">
        <f t="shared" si="69"/>
        <v>0</v>
      </c>
      <c r="F324" s="22">
        <f t="shared" si="71"/>
        <v>0</v>
      </c>
      <c r="G324" s="22">
        <f t="shared" si="72"/>
        <v>0</v>
      </c>
      <c r="H324" s="22">
        <f t="shared" si="73"/>
        <v>0</v>
      </c>
      <c r="I324" s="22">
        <f t="shared" si="74"/>
        <v>0</v>
      </c>
      <c r="J324" s="22">
        <f t="shared" si="75"/>
        <v>0</v>
      </c>
      <c r="K324" s="22">
        <f t="shared" ca="1" si="70"/>
        <v>-1.1963318756629691E-4</v>
      </c>
      <c r="L324" s="22">
        <f t="shared" ca="1" si="76"/>
        <v>1.4312099567272777E-8</v>
      </c>
      <c r="M324" s="22">
        <f t="shared" ca="1" si="78"/>
        <v>1.2361847363263002E-7</v>
      </c>
      <c r="N324" s="22">
        <f t="shared" ca="1" si="79"/>
        <v>2.729484387988421E-8</v>
      </c>
      <c r="O324" s="22">
        <f t="shared" ca="1" si="80"/>
        <v>7.7097223597543337E-5</v>
      </c>
      <c r="P324" s="12">
        <f t="shared" ca="1" si="77"/>
        <v>1.1963318756629691E-4</v>
      </c>
    </row>
    <row r="325" spans="4:16" x14ac:dyDescent="0.2">
      <c r="D325" s="76">
        <f t="shared" si="69"/>
        <v>0</v>
      </c>
      <c r="E325" s="76">
        <f t="shared" si="69"/>
        <v>0</v>
      </c>
      <c r="F325" s="22">
        <f t="shared" si="71"/>
        <v>0</v>
      </c>
      <c r="G325" s="22">
        <f t="shared" si="72"/>
        <v>0</v>
      </c>
      <c r="H325" s="22">
        <f t="shared" si="73"/>
        <v>0</v>
      </c>
      <c r="I325" s="22">
        <f t="shared" si="74"/>
        <v>0</v>
      </c>
      <c r="J325" s="22">
        <f t="shared" si="75"/>
        <v>0</v>
      </c>
      <c r="K325" s="22">
        <f t="shared" ca="1" si="70"/>
        <v>-1.1963318756629691E-4</v>
      </c>
      <c r="L325" s="22">
        <f t="shared" ca="1" si="76"/>
        <v>1.4312099567272777E-8</v>
      </c>
      <c r="M325" s="22">
        <f t="shared" ca="1" si="78"/>
        <v>1.2361847363263002E-7</v>
      </c>
      <c r="N325" s="22">
        <f t="shared" ca="1" si="79"/>
        <v>2.729484387988421E-8</v>
      </c>
      <c r="O325" s="22">
        <f t="shared" ca="1" si="80"/>
        <v>7.7097223597543337E-5</v>
      </c>
      <c r="P325" s="12">
        <f t="shared" ca="1" si="77"/>
        <v>1.1963318756629691E-4</v>
      </c>
    </row>
    <row r="326" spans="4:16" x14ac:dyDescent="0.2">
      <c r="D326" s="76">
        <f t="shared" si="69"/>
        <v>0</v>
      </c>
      <c r="E326" s="76">
        <f t="shared" si="69"/>
        <v>0</v>
      </c>
      <c r="F326" s="22">
        <f t="shared" si="71"/>
        <v>0</v>
      </c>
      <c r="G326" s="22">
        <f t="shared" si="72"/>
        <v>0</v>
      </c>
      <c r="H326" s="22">
        <f t="shared" si="73"/>
        <v>0</v>
      </c>
      <c r="I326" s="22">
        <f t="shared" si="74"/>
        <v>0</v>
      </c>
      <c r="J326" s="22">
        <f t="shared" si="75"/>
        <v>0</v>
      </c>
      <c r="K326" s="22">
        <f t="shared" ca="1" si="70"/>
        <v>-1.1963318756629691E-4</v>
      </c>
      <c r="L326" s="22">
        <f t="shared" ca="1" si="76"/>
        <v>1.4312099567272777E-8</v>
      </c>
      <c r="M326" s="22">
        <f t="shared" ca="1" si="78"/>
        <v>1.2361847363263002E-7</v>
      </c>
      <c r="N326" s="22">
        <f t="shared" ca="1" si="79"/>
        <v>2.729484387988421E-8</v>
      </c>
      <c r="O326" s="22">
        <f t="shared" ca="1" si="80"/>
        <v>7.7097223597543337E-5</v>
      </c>
      <c r="P326" s="12">
        <f t="shared" ca="1" si="77"/>
        <v>1.1963318756629691E-4</v>
      </c>
    </row>
    <row r="327" spans="4:16" x14ac:dyDescent="0.2">
      <c r="D327" s="76">
        <f t="shared" si="69"/>
        <v>0</v>
      </c>
      <c r="E327" s="76">
        <f t="shared" si="69"/>
        <v>0</v>
      </c>
      <c r="F327" s="22">
        <f t="shared" si="71"/>
        <v>0</v>
      </c>
      <c r="G327" s="22">
        <f t="shared" si="72"/>
        <v>0</v>
      </c>
      <c r="H327" s="22">
        <f t="shared" si="73"/>
        <v>0</v>
      </c>
      <c r="I327" s="22">
        <f t="shared" si="74"/>
        <v>0</v>
      </c>
      <c r="J327" s="22">
        <f t="shared" si="75"/>
        <v>0</v>
      </c>
      <c r="K327" s="22">
        <f t="shared" ca="1" si="70"/>
        <v>-1.1963318756629691E-4</v>
      </c>
      <c r="L327" s="22">
        <f t="shared" ca="1" si="76"/>
        <v>1.4312099567272777E-8</v>
      </c>
      <c r="M327" s="22">
        <f t="shared" ca="1" si="78"/>
        <v>1.2361847363263002E-7</v>
      </c>
      <c r="N327" s="22">
        <f t="shared" ca="1" si="79"/>
        <v>2.729484387988421E-8</v>
      </c>
      <c r="O327" s="22">
        <f t="shared" ca="1" si="80"/>
        <v>7.7097223597543337E-5</v>
      </c>
      <c r="P327" s="12">
        <f t="shared" ca="1" si="77"/>
        <v>1.1963318756629691E-4</v>
      </c>
    </row>
    <row r="328" spans="4:16" x14ac:dyDescent="0.2">
      <c r="D328" s="76">
        <f t="shared" si="69"/>
        <v>0</v>
      </c>
      <c r="E328" s="76">
        <f t="shared" si="69"/>
        <v>0</v>
      </c>
      <c r="F328" s="22">
        <f t="shared" si="71"/>
        <v>0</v>
      </c>
      <c r="G328" s="22">
        <f t="shared" si="72"/>
        <v>0</v>
      </c>
      <c r="H328" s="22">
        <f t="shared" si="73"/>
        <v>0</v>
      </c>
      <c r="I328" s="22">
        <f t="shared" si="74"/>
        <v>0</v>
      </c>
      <c r="J328" s="22">
        <f t="shared" si="75"/>
        <v>0</v>
      </c>
      <c r="K328" s="22">
        <f t="shared" ca="1" si="70"/>
        <v>-1.1963318756629691E-4</v>
      </c>
      <c r="L328" s="22">
        <f t="shared" ca="1" si="76"/>
        <v>1.4312099567272777E-8</v>
      </c>
      <c r="M328" s="22">
        <f t="shared" ca="1" si="78"/>
        <v>1.2361847363263002E-7</v>
      </c>
      <c r="N328" s="22">
        <f t="shared" ca="1" si="79"/>
        <v>2.729484387988421E-8</v>
      </c>
      <c r="O328" s="22">
        <f t="shared" ca="1" si="80"/>
        <v>7.7097223597543337E-5</v>
      </c>
      <c r="P328" s="12">
        <f t="shared" ca="1" si="77"/>
        <v>1.1963318756629691E-4</v>
      </c>
    </row>
    <row r="329" spans="4:16" x14ac:dyDescent="0.2">
      <c r="D329" s="76">
        <f t="shared" si="69"/>
        <v>0</v>
      </c>
      <c r="E329" s="76">
        <f t="shared" si="69"/>
        <v>0</v>
      </c>
      <c r="F329" s="22">
        <f t="shared" si="71"/>
        <v>0</v>
      </c>
      <c r="G329" s="22">
        <f t="shared" si="72"/>
        <v>0</v>
      </c>
      <c r="H329" s="22">
        <f t="shared" si="73"/>
        <v>0</v>
      </c>
      <c r="I329" s="22">
        <f t="shared" si="74"/>
        <v>0</v>
      </c>
      <c r="J329" s="22">
        <f t="shared" si="75"/>
        <v>0</v>
      </c>
      <c r="K329" s="22">
        <f t="shared" ca="1" si="70"/>
        <v>-1.1963318756629691E-4</v>
      </c>
      <c r="L329" s="22">
        <f t="shared" ca="1" si="76"/>
        <v>1.4312099567272777E-8</v>
      </c>
      <c r="M329" s="22">
        <f t="shared" ca="1" si="78"/>
        <v>1.2361847363263002E-7</v>
      </c>
      <c r="N329" s="22">
        <f t="shared" ca="1" si="79"/>
        <v>2.729484387988421E-8</v>
      </c>
      <c r="O329" s="22">
        <f t="shared" ca="1" si="80"/>
        <v>7.7097223597543337E-5</v>
      </c>
      <c r="P329" s="12">
        <f t="shared" ca="1" si="77"/>
        <v>1.1963318756629691E-4</v>
      </c>
    </row>
    <row r="330" spans="4:16" x14ac:dyDescent="0.2">
      <c r="D330" s="76">
        <f t="shared" si="69"/>
        <v>0</v>
      </c>
      <c r="E330" s="76">
        <f t="shared" si="69"/>
        <v>0</v>
      </c>
      <c r="F330" s="22">
        <f t="shared" si="71"/>
        <v>0</v>
      </c>
      <c r="G330" s="22">
        <f t="shared" si="72"/>
        <v>0</v>
      </c>
      <c r="H330" s="22">
        <f t="shared" si="73"/>
        <v>0</v>
      </c>
      <c r="I330" s="22">
        <f t="shared" si="74"/>
        <v>0</v>
      </c>
      <c r="J330" s="22">
        <f t="shared" si="75"/>
        <v>0</v>
      </c>
      <c r="K330" s="22">
        <f t="shared" ca="1" si="70"/>
        <v>-1.1963318756629691E-4</v>
      </c>
      <c r="L330" s="22">
        <f t="shared" ca="1" si="76"/>
        <v>1.4312099567272777E-8</v>
      </c>
      <c r="M330" s="22">
        <f t="shared" ca="1" si="78"/>
        <v>1.2361847363263002E-7</v>
      </c>
      <c r="N330" s="22">
        <f t="shared" ca="1" si="79"/>
        <v>2.729484387988421E-8</v>
      </c>
      <c r="O330" s="22">
        <f t="shared" ca="1" si="80"/>
        <v>7.7097223597543337E-5</v>
      </c>
      <c r="P330" s="12">
        <f t="shared" ca="1" si="77"/>
        <v>1.1963318756629691E-4</v>
      </c>
    </row>
    <row r="331" spans="4:16" x14ac:dyDescent="0.2">
      <c r="D331" s="76">
        <f t="shared" si="69"/>
        <v>0</v>
      </c>
      <c r="E331" s="76">
        <f t="shared" si="69"/>
        <v>0</v>
      </c>
      <c r="F331" s="22">
        <f t="shared" si="71"/>
        <v>0</v>
      </c>
      <c r="G331" s="22">
        <f t="shared" si="72"/>
        <v>0</v>
      </c>
      <c r="H331" s="22">
        <f t="shared" si="73"/>
        <v>0</v>
      </c>
      <c r="I331" s="22">
        <f t="shared" si="74"/>
        <v>0</v>
      </c>
      <c r="J331" s="22">
        <f t="shared" si="75"/>
        <v>0</v>
      </c>
      <c r="K331" s="22">
        <f t="shared" ca="1" si="70"/>
        <v>-1.1963318756629691E-4</v>
      </c>
      <c r="L331" s="22">
        <f t="shared" ca="1" si="76"/>
        <v>1.4312099567272777E-8</v>
      </c>
      <c r="M331" s="22">
        <f t="shared" ca="1" si="78"/>
        <v>1.2361847363263002E-7</v>
      </c>
      <c r="N331" s="22">
        <f t="shared" ca="1" si="79"/>
        <v>2.729484387988421E-8</v>
      </c>
      <c r="O331" s="22">
        <f t="shared" ca="1" si="80"/>
        <v>7.7097223597543337E-5</v>
      </c>
      <c r="P331" s="12">
        <f t="shared" ca="1" si="77"/>
        <v>1.1963318756629691E-4</v>
      </c>
    </row>
    <row r="332" spans="4:16" x14ac:dyDescent="0.2">
      <c r="D332" s="76">
        <f t="shared" ref="D332:E342" si="81">A332/A$18</f>
        <v>0</v>
      </c>
      <c r="E332" s="76">
        <f t="shared" si="81"/>
        <v>0</v>
      </c>
      <c r="F332" s="22">
        <f t="shared" si="71"/>
        <v>0</v>
      </c>
      <c r="G332" s="22">
        <f t="shared" si="72"/>
        <v>0</v>
      </c>
      <c r="H332" s="22">
        <f t="shared" si="73"/>
        <v>0</v>
      </c>
      <c r="I332" s="22">
        <f t="shared" si="74"/>
        <v>0</v>
      </c>
      <c r="J332" s="22">
        <f t="shared" si="75"/>
        <v>0</v>
      </c>
      <c r="K332" s="22">
        <f t="shared" ca="1" si="70"/>
        <v>-1.1963318756629691E-4</v>
      </c>
      <c r="L332" s="22">
        <f t="shared" ca="1" si="76"/>
        <v>1.4312099567272777E-8</v>
      </c>
      <c r="M332" s="22">
        <f t="shared" ca="1" si="78"/>
        <v>1.2361847363263002E-7</v>
      </c>
      <c r="N332" s="22">
        <f t="shared" ca="1" si="79"/>
        <v>2.729484387988421E-8</v>
      </c>
      <c r="O332" s="22">
        <f t="shared" ca="1" si="80"/>
        <v>7.7097223597543337E-5</v>
      </c>
      <c r="P332" s="12">
        <f t="shared" ca="1" si="77"/>
        <v>1.1963318756629691E-4</v>
      </c>
    </row>
    <row r="333" spans="4:16" x14ac:dyDescent="0.2">
      <c r="D333" s="76">
        <f t="shared" si="81"/>
        <v>0</v>
      </c>
      <c r="E333" s="76">
        <f t="shared" si="81"/>
        <v>0</v>
      </c>
      <c r="F333" s="22">
        <f t="shared" si="71"/>
        <v>0</v>
      </c>
      <c r="G333" s="22">
        <f t="shared" si="72"/>
        <v>0</v>
      </c>
      <c r="H333" s="22">
        <f t="shared" si="73"/>
        <v>0</v>
      </c>
      <c r="I333" s="22">
        <f t="shared" si="74"/>
        <v>0</v>
      </c>
      <c r="J333" s="22">
        <f t="shared" si="75"/>
        <v>0</v>
      </c>
      <c r="K333" s="22">
        <f t="shared" ca="1" si="70"/>
        <v>-1.1963318756629691E-4</v>
      </c>
      <c r="L333" s="22">
        <f t="shared" ca="1" si="76"/>
        <v>1.4312099567272777E-8</v>
      </c>
      <c r="M333" s="22">
        <f t="shared" ca="1" si="78"/>
        <v>1.2361847363263002E-7</v>
      </c>
      <c r="N333" s="22">
        <f t="shared" ca="1" si="79"/>
        <v>2.729484387988421E-8</v>
      </c>
      <c r="O333" s="22">
        <f t="shared" ca="1" si="80"/>
        <v>7.7097223597543337E-5</v>
      </c>
      <c r="P333" s="12">
        <f t="shared" ca="1" si="77"/>
        <v>1.1963318756629691E-4</v>
      </c>
    </row>
    <row r="334" spans="4:16" x14ac:dyDescent="0.2">
      <c r="D334" s="76">
        <f t="shared" si="81"/>
        <v>0</v>
      </c>
      <c r="E334" s="76">
        <f t="shared" si="81"/>
        <v>0</v>
      </c>
      <c r="F334" s="22">
        <f t="shared" si="71"/>
        <v>0</v>
      </c>
      <c r="G334" s="22">
        <f t="shared" si="72"/>
        <v>0</v>
      </c>
      <c r="H334" s="22">
        <f t="shared" si="73"/>
        <v>0</v>
      </c>
      <c r="I334" s="22">
        <f t="shared" si="74"/>
        <v>0</v>
      </c>
      <c r="J334" s="22">
        <f t="shared" si="75"/>
        <v>0</v>
      </c>
      <c r="K334" s="22">
        <f t="shared" ca="1" si="70"/>
        <v>-1.1963318756629691E-4</v>
      </c>
      <c r="L334" s="22">
        <f t="shared" ca="1" si="76"/>
        <v>1.4312099567272777E-8</v>
      </c>
      <c r="M334" s="22">
        <f t="shared" ca="1" si="78"/>
        <v>1.2361847363263002E-7</v>
      </c>
      <c r="N334" s="22">
        <f t="shared" ca="1" si="79"/>
        <v>2.729484387988421E-8</v>
      </c>
      <c r="O334" s="22">
        <f t="shared" ca="1" si="80"/>
        <v>7.7097223597543337E-5</v>
      </c>
      <c r="P334" s="12">
        <f t="shared" ca="1" si="77"/>
        <v>1.1963318756629691E-4</v>
      </c>
    </row>
    <row r="335" spans="4:16" x14ac:dyDescent="0.2">
      <c r="D335" s="76">
        <f t="shared" si="81"/>
        <v>0</v>
      </c>
      <c r="E335" s="76">
        <f t="shared" si="81"/>
        <v>0</v>
      </c>
      <c r="F335" s="22">
        <f t="shared" si="71"/>
        <v>0</v>
      </c>
      <c r="G335" s="22">
        <f t="shared" si="72"/>
        <v>0</v>
      </c>
      <c r="H335" s="22">
        <f t="shared" si="73"/>
        <v>0</v>
      </c>
      <c r="I335" s="22">
        <f t="shared" si="74"/>
        <v>0</v>
      </c>
      <c r="J335" s="22">
        <f t="shared" si="75"/>
        <v>0</v>
      </c>
      <c r="K335" s="22">
        <f t="shared" ca="1" si="70"/>
        <v>-1.1963318756629691E-4</v>
      </c>
      <c r="L335" s="22">
        <f t="shared" ca="1" si="76"/>
        <v>1.4312099567272777E-8</v>
      </c>
      <c r="M335" s="22">
        <f t="shared" ca="1" si="78"/>
        <v>1.2361847363263002E-7</v>
      </c>
      <c r="N335" s="22">
        <f t="shared" ca="1" si="79"/>
        <v>2.729484387988421E-8</v>
      </c>
      <c r="O335" s="22">
        <f t="shared" ca="1" si="80"/>
        <v>7.7097223597543337E-5</v>
      </c>
      <c r="P335" s="12">
        <f t="shared" ca="1" si="77"/>
        <v>1.1963318756629691E-4</v>
      </c>
    </row>
    <row r="336" spans="4:16" x14ac:dyDescent="0.2">
      <c r="D336" s="76">
        <f t="shared" si="81"/>
        <v>0</v>
      </c>
      <c r="E336" s="76">
        <f t="shared" si="81"/>
        <v>0</v>
      </c>
      <c r="F336" s="22">
        <f t="shared" si="71"/>
        <v>0</v>
      </c>
      <c r="G336" s="22">
        <f t="shared" si="72"/>
        <v>0</v>
      </c>
      <c r="H336" s="22">
        <f t="shared" si="73"/>
        <v>0</v>
      </c>
      <c r="I336" s="22">
        <f t="shared" si="74"/>
        <v>0</v>
      </c>
      <c r="J336" s="22">
        <f t="shared" si="75"/>
        <v>0</v>
      </c>
      <c r="K336" s="22">
        <f t="shared" ca="1" si="70"/>
        <v>-1.1963318756629691E-4</v>
      </c>
      <c r="L336" s="22">
        <f t="shared" ca="1" si="76"/>
        <v>1.4312099567272777E-8</v>
      </c>
      <c r="M336" s="22">
        <f t="shared" ca="1" si="78"/>
        <v>1.2361847363263002E-7</v>
      </c>
      <c r="N336" s="22">
        <f t="shared" ca="1" si="79"/>
        <v>2.729484387988421E-8</v>
      </c>
      <c r="O336" s="22">
        <f t="shared" ca="1" si="80"/>
        <v>7.7097223597543337E-5</v>
      </c>
      <c r="P336" s="12">
        <f t="shared" ca="1" si="77"/>
        <v>1.1963318756629691E-4</v>
      </c>
    </row>
    <row r="337" spans="4:16" x14ac:dyDescent="0.2">
      <c r="D337" s="76">
        <f t="shared" si="81"/>
        <v>0</v>
      </c>
      <c r="E337" s="76">
        <f t="shared" si="81"/>
        <v>0</v>
      </c>
      <c r="F337" s="22">
        <f t="shared" si="71"/>
        <v>0</v>
      </c>
      <c r="G337" s="22">
        <f t="shared" si="72"/>
        <v>0</v>
      </c>
      <c r="H337" s="22">
        <f t="shared" si="73"/>
        <v>0</v>
      </c>
      <c r="I337" s="22">
        <f t="shared" si="74"/>
        <v>0</v>
      </c>
      <c r="J337" s="22">
        <f t="shared" si="75"/>
        <v>0</v>
      </c>
      <c r="K337" s="22">
        <f t="shared" ca="1" si="70"/>
        <v>-1.1963318756629691E-4</v>
      </c>
      <c r="L337" s="22">
        <f t="shared" ca="1" si="76"/>
        <v>1.4312099567272777E-8</v>
      </c>
      <c r="M337" s="22">
        <f t="shared" ca="1" si="78"/>
        <v>1.2361847363263002E-7</v>
      </c>
      <c r="N337" s="22">
        <f t="shared" ca="1" si="79"/>
        <v>2.729484387988421E-8</v>
      </c>
      <c r="O337" s="22">
        <f t="shared" ca="1" si="80"/>
        <v>7.7097223597543337E-5</v>
      </c>
      <c r="P337" s="12">
        <f t="shared" ca="1" si="77"/>
        <v>1.1963318756629691E-4</v>
      </c>
    </row>
    <row r="338" spans="4:16" x14ac:dyDescent="0.2">
      <c r="D338" s="76">
        <f t="shared" si="81"/>
        <v>0</v>
      </c>
      <c r="E338" s="76">
        <f t="shared" si="81"/>
        <v>0</v>
      </c>
      <c r="F338" s="22">
        <f t="shared" si="71"/>
        <v>0</v>
      </c>
      <c r="G338" s="22">
        <f t="shared" si="72"/>
        <v>0</v>
      </c>
      <c r="H338" s="22">
        <f t="shared" si="73"/>
        <v>0</v>
      </c>
      <c r="I338" s="22">
        <f t="shared" si="74"/>
        <v>0</v>
      </c>
      <c r="J338" s="22">
        <f t="shared" si="75"/>
        <v>0</v>
      </c>
      <c r="K338" s="22">
        <f t="shared" ca="1" si="70"/>
        <v>-1.1963318756629691E-4</v>
      </c>
      <c r="L338" s="22">
        <f t="shared" ca="1" si="76"/>
        <v>1.4312099567272777E-8</v>
      </c>
      <c r="M338" s="22">
        <f t="shared" ca="1" si="78"/>
        <v>1.2361847363263002E-7</v>
      </c>
      <c r="N338" s="22">
        <f t="shared" ca="1" si="79"/>
        <v>2.729484387988421E-8</v>
      </c>
      <c r="O338" s="22">
        <f t="shared" ca="1" si="80"/>
        <v>7.7097223597543337E-5</v>
      </c>
      <c r="P338" s="12">
        <f t="shared" ca="1" si="77"/>
        <v>1.1963318756629691E-4</v>
      </c>
    </row>
    <row r="339" spans="4:16" x14ac:dyDescent="0.2">
      <c r="D339" s="76">
        <f t="shared" si="81"/>
        <v>0</v>
      </c>
      <c r="E339" s="76">
        <f t="shared" si="81"/>
        <v>0</v>
      </c>
      <c r="F339" s="22">
        <f t="shared" si="71"/>
        <v>0</v>
      </c>
      <c r="G339" s="22">
        <f t="shared" si="72"/>
        <v>0</v>
      </c>
      <c r="H339" s="22">
        <f t="shared" si="73"/>
        <v>0</v>
      </c>
      <c r="I339" s="22">
        <f t="shared" si="74"/>
        <v>0</v>
      </c>
      <c r="J339" s="22">
        <f t="shared" si="75"/>
        <v>0</v>
      </c>
      <c r="K339" s="22">
        <f t="shared" ca="1" si="70"/>
        <v>-1.1963318756629691E-4</v>
      </c>
      <c r="L339" s="22">
        <f t="shared" ca="1" si="76"/>
        <v>1.4312099567272777E-8</v>
      </c>
      <c r="M339" s="22">
        <f t="shared" ca="1" si="78"/>
        <v>1.2361847363263002E-7</v>
      </c>
      <c r="N339" s="22">
        <f t="shared" ca="1" si="79"/>
        <v>2.729484387988421E-8</v>
      </c>
      <c r="O339" s="22">
        <f t="shared" ca="1" si="80"/>
        <v>7.7097223597543337E-5</v>
      </c>
      <c r="P339" s="12">
        <f t="shared" ca="1" si="77"/>
        <v>1.1963318756629691E-4</v>
      </c>
    </row>
    <row r="340" spans="4:16" x14ac:dyDescent="0.2">
      <c r="D340" s="76">
        <f t="shared" si="81"/>
        <v>0</v>
      </c>
      <c r="E340" s="76">
        <f t="shared" si="81"/>
        <v>0</v>
      </c>
      <c r="F340" s="22">
        <f t="shared" si="71"/>
        <v>0</v>
      </c>
      <c r="G340" s="22">
        <f t="shared" si="72"/>
        <v>0</v>
      </c>
      <c r="H340" s="22">
        <f t="shared" si="73"/>
        <v>0</v>
      </c>
      <c r="I340" s="22">
        <f t="shared" si="74"/>
        <v>0</v>
      </c>
      <c r="J340" s="22">
        <f t="shared" si="75"/>
        <v>0</v>
      </c>
      <c r="K340" s="22">
        <f t="shared" ca="1" si="70"/>
        <v>-1.1963318756629691E-4</v>
      </c>
      <c r="L340" s="22">
        <f t="shared" ca="1" si="76"/>
        <v>1.4312099567272777E-8</v>
      </c>
      <c r="M340" s="22">
        <f t="shared" ca="1" si="78"/>
        <v>1.2361847363263002E-7</v>
      </c>
      <c r="N340" s="22">
        <f t="shared" ca="1" si="79"/>
        <v>2.729484387988421E-8</v>
      </c>
      <c r="O340" s="22">
        <f t="shared" ca="1" si="80"/>
        <v>7.7097223597543337E-5</v>
      </c>
      <c r="P340" s="12">
        <f t="shared" ca="1" si="77"/>
        <v>1.1963318756629691E-4</v>
      </c>
    </row>
    <row r="341" spans="4:16" x14ac:dyDescent="0.2">
      <c r="D341" s="76">
        <f t="shared" si="81"/>
        <v>0</v>
      </c>
      <c r="E341" s="76">
        <f t="shared" si="81"/>
        <v>0</v>
      </c>
      <c r="F341" s="22">
        <f t="shared" si="71"/>
        <v>0</v>
      </c>
      <c r="G341" s="22">
        <f t="shared" si="72"/>
        <v>0</v>
      </c>
      <c r="H341" s="22">
        <f t="shared" si="73"/>
        <v>0</v>
      </c>
      <c r="I341" s="22">
        <f t="shared" si="74"/>
        <v>0</v>
      </c>
      <c r="J341" s="22">
        <f t="shared" si="75"/>
        <v>0</v>
      </c>
      <c r="K341" s="22">
        <f t="shared" ca="1" si="70"/>
        <v>-1.1963318756629691E-4</v>
      </c>
      <c r="L341" s="22">
        <f t="shared" ca="1" si="76"/>
        <v>1.4312099567272777E-8</v>
      </c>
      <c r="M341" s="22">
        <f t="shared" ca="1" si="78"/>
        <v>1.2361847363263002E-7</v>
      </c>
      <c r="N341" s="22">
        <f t="shared" ca="1" si="79"/>
        <v>2.729484387988421E-8</v>
      </c>
      <c r="O341" s="22">
        <f t="shared" ca="1" si="80"/>
        <v>7.7097223597543337E-5</v>
      </c>
      <c r="P341" s="12">
        <f t="shared" ca="1" si="77"/>
        <v>1.1963318756629691E-4</v>
      </c>
    </row>
    <row r="342" spans="4:16" x14ac:dyDescent="0.2">
      <c r="D342" s="76">
        <f t="shared" si="81"/>
        <v>0</v>
      </c>
      <c r="E342" s="76">
        <f t="shared" si="81"/>
        <v>0</v>
      </c>
      <c r="F342" s="22">
        <f>D342*D342</f>
        <v>0</v>
      </c>
      <c r="G342" s="22">
        <f>D342*F342</f>
        <v>0</v>
      </c>
      <c r="H342" s="22">
        <f>F342*F342</f>
        <v>0</v>
      </c>
      <c r="I342" s="22">
        <f>E342*D342</f>
        <v>0</v>
      </c>
      <c r="J342" s="22">
        <f>I342*D342</f>
        <v>0</v>
      </c>
      <c r="K342" s="22">
        <f t="shared" ca="1" si="70"/>
        <v>-1.1963318756629691E-4</v>
      </c>
      <c r="L342" s="22">
        <f ca="1">+(K342-E342)^2</f>
        <v>1.4312099567272777E-8</v>
      </c>
      <c r="M342" s="22">
        <f t="shared" ca="1" si="78"/>
        <v>1.2361847363263002E-7</v>
      </c>
      <c r="N342" s="22">
        <f t="shared" ca="1" si="79"/>
        <v>2.729484387988421E-8</v>
      </c>
      <c r="O342" s="22">
        <f t="shared" ca="1" si="80"/>
        <v>7.7097223597543337E-5</v>
      </c>
      <c r="P342" s="12">
        <f ca="1">+E342-K342</f>
        <v>1.1963318756629691E-4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topLeftCell="A7" workbookViewId="0">
      <selection activeCell="A29" sqref="A29:D3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84" t="s">
        <v>137</v>
      </c>
      <c r="I1" s="85" t="s">
        <v>62</v>
      </c>
      <c r="J1" s="86" t="s">
        <v>138</v>
      </c>
    </row>
    <row r="2" spans="1:16" x14ac:dyDescent="0.2">
      <c r="I2" s="87" t="s">
        <v>73</v>
      </c>
      <c r="J2" s="88" t="s">
        <v>139</v>
      </c>
    </row>
    <row r="3" spans="1:16" x14ac:dyDescent="0.2">
      <c r="A3" s="89" t="s">
        <v>140</v>
      </c>
      <c r="I3" s="87" t="s">
        <v>77</v>
      </c>
      <c r="J3" s="88" t="s">
        <v>141</v>
      </c>
    </row>
    <row r="4" spans="1:16" x14ac:dyDescent="0.2">
      <c r="I4" s="87" t="s">
        <v>91</v>
      </c>
      <c r="J4" s="88" t="s">
        <v>141</v>
      </c>
    </row>
    <row r="5" spans="1:16" ht="13.5" thickBot="1" x14ac:dyDescent="0.25">
      <c r="I5" s="90" t="s">
        <v>121</v>
      </c>
      <c r="J5" s="91" t="s">
        <v>142</v>
      </c>
    </row>
    <row r="10" spans="1:16" ht="13.5" thickBot="1" x14ac:dyDescent="0.25"/>
    <row r="11" spans="1:16" ht="12.75" customHeight="1" thickBot="1" x14ac:dyDescent="0.25">
      <c r="A11" s="10" t="str">
        <f t="shared" ref="A11:A30" si="0">P11</f>
        <v>BAVM 186 </v>
      </c>
      <c r="B11" s="3" t="str">
        <f t="shared" ref="B11:B30" si="1">IF(H11=INT(H11),"I","II")</f>
        <v>I</v>
      </c>
      <c r="C11" s="10">
        <f t="shared" ref="C11:C30" si="2">1*G11</f>
        <v>54172.294900000001</v>
      </c>
      <c r="D11" s="12" t="str">
        <f t="shared" ref="D11:D30" si="3">VLOOKUP(F11,I$1:J$5,2,FALSE)</f>
        <v>vis</v>
      </c>
      <c r="E11" s="92">
        <f>VLOOKUP(C11,Active!C$21:E$972,3,FALSE)</f>
        <v>0</v>
      </c>
      <c r="F11" s="3" t="s">
        <v>121</v>
      </c>
      <c r="G11" s="12" t="str">
        <f t="shared" ref="G11:G30" si="4">MID(I11,3,LEN(I11)-3)</f>
        <v>54172.2949</v>
      </c>
      <c r="H11" s="10">
        <f t="shared" ref="H11:H30" si="5">1*K11</f>
        <v>-6521</v>
      </c>
      <c r="I11" s="93" t="s">
        <v>143</v>
      </c>
      <c r="J11" s="94" t="s">
        <v>144</v>
      </c>
      <c r="K11" s="93">
        <v>-6521</v>
      </c>
      <c r="L11" s="93" t="s">
        <v>145</v>
      </c>
      <c r="M11" s="94" t="s">
        <v>146</v>
      </c>
      <c r="N11" s="94" t="s">
        <v>147</v>
      </c>
      <c r="O11" s="95" t="s">
        <v>148</v>
      </c>
      <c r="P11" s="96" t="s">
        <v>149</v>
      </c>
    </row>
    <row r="12" spans="1:16" ht="12.75" customHeight="1" thickBot="1" x14ac:dyDescent="0.25">
      <c r="A12" s="10" t="str">
        <f t="shared" si="0"/>
        <v>BAVM 186 </v>
      </c>
      <c r="B12" s="3" t="str">
        <f t="shared" si="1"/>
        <v>II</v>
      </c>
      <c r="C12" s="10">
        <f t="shared" si="2"/>
        <v>54172.434600000001</v>
      </c>
      <c r="D12" s="12" t="str">
        <f t="shared" si="3"/>
        <v>vis</v>
      </c>
      <c r="E12" s="92">
        <f>VLOOKUP(C12,Active!C$21:E$972,3,FALSE)</f>
        <v>0.49642238302686248</v>
      </c>
      <c r="F12" s="3" t="s">
        <v>121</v>
      </c>
      <c r="G12" s="12" t="str">
        <f t="shared" si="4"/>
        <v>54172.4346</v>
      </c>
      <c r="H12" s="10">
        <f t="shared" si="5"/>
        <v>-6520.5</v>
      </c>
      <c r="I12" s="93" t="s">
        <v>150</v>
      </c>
      <c r="J12" s="94" t="s">
        <v>151</v>
      </c>
      <c r="K12" s="93" t="s">
        <v>152</v>
      </c>
      <c r="L12" s="93" t="s">
        <v>153</v>
      </c>
      <c r="M12" s="94" t="s">
        <v>146</v>
      </c>
      <c r="N12" s="94" t="s">
        <v>147</v>
      </c>
      <c r="O12" s="95" t="s">
        <v>148</v>
      </c>
      <c r="P12" s="96" t="s">
        <v>149</v>
      </c>
    </row>
    <row r="13" spans="1:16" ht="12.75" customHeight="1" thickBot="1" x14ac:dyDescent="0.25">
      <c r="A13" s="10" t="str">
        <f t="shared" si="0"/>
        <v>BAVM 186 </v>
      </c>
      <c r="B13" s="3" t="str">
        <f t="shared" si="1"/>
        <v>I</v>
      </c>
      <c r="C13" s="10">
        <f t="shared" si="2"/>
        <v>54172.5766</v>
      </c>
      <c r="D13" s="12" t="str">
        <f t="shared" si="3"/>
        <v>vis</v>
      </c>
      <c r="E13" s="92">
        <f>VLOOKUP(C13,Active!C$21:E$972,3,FALSE)</f>
        <v>1.0010177902557011</v>
      </c>
      <c r="F13" s="3" t="s">
        <v>121</v>
      </c>
      <c r="G13" s="12" t="str">
        <f t="shared" si="4"/>
        <v>54172.5766</v>
      </c>
      <c r="H13" s="10">
        <f t="shared" si="5"/>
        <v>-6520</v>
      </c>
      <c r="I13" s="93" t="s">
        <v>154</v>
      </c>
      <c r="J13" s="94" t="s">
        <v>155</v>
      </c>
      <c r="K13" s="93" t="s">
        <v>156</v>
      </c>
      <c r="L13" s="93" t="s">
        <v>157</v>
      </c>
      <c r="M13" s="94" t="s">
        <v>146</v>
      </c>
      <c r="N13" s="94" t="s">
        <v>147</v>
      </c>
      <c r="O13" s="95" t="s">
        <v>148</v>
      </c>
      <c r="P13" s="96" t="s">
        <v>149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</v>
      </c>
      <c r="C14" s="10">
        <f t="shared" si="2"/>
        <v>54506.333599999998</v>
      </c>
      <c r="D14" s="12" t="str">
        <f t="shared" si="3"/>
        <v>vis</v>
      </c>
      <c r="E14" s="92">
        <f>VLOOKUP(C14,Active!C$21:E$972,3,FALSE)</f>
        <v>1187.0027736401255</v>
      </c>
      <c r="F14" s="3" t="s">
        <v>121</v>
      </c>
      <c r="G14" s="12" t="str">
        <f t="shared" si="4"/>
        <v>54506.3336</v>
      </c>
      <c r="H14" s="10">
        <f t="shared" si="5"/>
        <v>-5334</v>
      </c>
      <c r="I14" s="93" t="s">
        <v>158</v>
      </c>
      <c r="J14" s="94" t="s">
        <v>159</v>
      </c>
      <c r="K14" s="93" t="s">
        <v>160</v>
      </c>
      <c r="L14" s="93" t="s">
        <v>161</v>
      </c>
      <c r="M14" s="94" t="s">
        <v>146</v>
      </c>
      <c r="N14" s="94" t="s">
        <v>147</v>
      </c>
      <c r="O14" s="95" t="s">
        <v>162</v>
      </c>
      <c r="P14" s="96" t="s">
        <v>163</v>
      </c>
    </row>
    <row r="15" spans="1:16" ht="12.75" customHeight="1" thickBot="1" x14ac:dyDescent="0.25">
      <c r="A15" s="10" t="str">
        <f t="shared" si="0"/>
        <v>IBVS 5871 </v>
      </c>
      <c r="B15" s="3" t="str">
        <f t="shared" si="1"/>
        <v>I</v>
      </c>
      <c r="C15" s="10">
        <f t="shared" si="2"/>
        <v>54831.925799999997</v>
      </c>
      <c r="D15" s="12" t="str">
        <f t="shared" si="3"/>
        <v>vis</v>
      </c>
      <c r="E15" s="92">
        <f>VLOOKUP(C15,Active!C$21:E$972,3,FALSE)</f>
        <v>2343.9910042720626</v>
      </c>
      <c r="F15" s="3" t="s">
        <v>121</v>
      </c>
      <c r="G15" s="12" t="str">
        <f t="shared" si="4"/>
        <v>54831.9258</v>
      </c>
      <c r="H15" s="10">
        <f t="shared" si="5"/>
        <v>-4177</v>
      </c>
      <c r="I15" s="93" t="s">
        <v>170</v>
      </c>
      <c r="J15" s="94" t="s">
        <v>171</v>
      </c>
      <c r="K15" s="93" t="s">
        <v>172</v>
      </c>
      <c r="L15" s="93" t="s">
        <v>173</v>
      </c>
      <c r="M15" s="94" t="s">
        <v>146</v>
      </c>
      <c r="N15" s="94" t="s">
        <v>121</v>
      </c>
      <c r="O15" s="95" t="s">
        <v>174</v>
      </c>
      <c r="P15" s="96" t="s">
        <v>175</v>
      </c>
    </row>
    <row r="16" spans="1:16" ht="12.75" customHeight="1" thickBot="1" x14ac:dyDescent="0.25">
      <c r="A16" s="10" t="str">
        <f t="shared" si="0"/>
        <v>IBVS 6039 </v>
      </c>
      <c r="B16" s="3" t="str">
        <f t="shared" si="1"/>
        <v>I</v>
      </c>
      <c r="C16" s="10">
        <f t="shared" si="2"/>
        <v>55502.527800000003</v>
      </c>
      <c r="D16" s="12" t="str">
        <f t="shared" si="3"/>
        <v>vis</v>
      </c>
      <c r="E16" s="92">
        <f>VLOOKUP(C16,Active!C$21:E$972,3,FALSE)</f>
        <v>4726.9676893346896</v>
      </c>
      <c r="F16" s="3" t="s">
        <v>121</v>
      </c>
      <c r="G16" s="12" t="str">
        <f t="shared" si="4"/>
        <v>55502.5278</v>
      </c>
      <c r="H16" s="10">
        <f t="shared" si="5"/>
        <v>-1794</v>
      </c>
      <c r="I16" s="93" t="s">
        <v>182</v>
      </c>
      <c r="J16" s="94" t="s">
        <v>183</v>
      </c>
      <c r="K16" s="93" t="s">
        <v>184</v>
      </c>
      <c r="L16" s="93" t="s">
        <v>185</v>
      </c>
      <c r="M16" s="94" t="s">
        <v>146</v>
      </c>
      <c r="N16" s="94" t="s">
        <v>186</v>
      </c>
      <c r="O16" s="95" t="s">
        <v>187</v>
      </c>
      <c r="P16" s="96" t="s">
        <v>188</v>
      </c>
    </row>
    <row r="17" spans="1:16" ht="12.75" customHeight="1" thickBot="1" x14ac:dyDescent="0.25">
      <c r="A17" s="10" t="str">
        <f t="shared" si="0"/>
        <v>IBVS 6039 </v>
      </c>
      <c r="B17" s="3" t="str">
        <f t="shared" si="1"/>
        <v>II</v>
      </c>
      <c r="C17" s="10">
        <f t="shared" si="2"/>
        <v>55508.577100000002</v>
      </c>
      <c r="D17" s="12" t="str">
        <f t="shared" si="3"/>
        <v>vis</v>
      </c>
      <c r="E17" s="92">
        <f>VLOOKUP(C17,Active!C$21:E$972,3,FALSE)</f>
        <v>4748.4638090315384</v>
      </c>
      <c r="F17" s="3" t="s">
        <v>121</v>
      </c>
      <c r="G17" s="12" t="str">
        <f t="shared" si="4"/>
        <v>55508.5771</v>
      </c>
      <c r="H17" s="10">
        <f t="shared" si="5"/>
        <v>-1772.5</v>
      </c>
      <c r="I17" s="93" t="s">
        <v>189</v>
      </c>
      <c r="J17" s="94" t="s">
        <v>190</v>
      </c>
      <c r="K17" s="93" t="s">
        <v>191</v>
      </c>
      <c r="L17" s="93" t="s">
        <v>192</v>
      </c>
      <c r="M17" s="94" t="s">
        <v>146</v>
      </c>
      <c r="N17" s="94" t="s">
        <v>186</v>
      </c>
      <c r="O17" s="95" t="s">
        <v>193</v>
      </c>
      <c r="P17" s="96" t="s">
        <v>188</v>
      </c>
    </row>
    <row r="18" spans="1:16" ht="12.75" customHeight="1" thickBot="1" x14ac:dyDescent="0.25">
      <c r="A18" s="10" t="str">
        <f t="shared" si="0"/>
        <v>IBVS 6039 </v>
      </c>
      <c r="B18" s="3" t="str">
        <f t="shared" si="1"/>
        <v>II</v>
      </c>
      <c r="C18" s="10">
        <f t="shared" si="2"/>
        <v>55515.612399999998</v>
      </c>
      <c r="D18" s="12" t="str">
        <f t="shared" si="3"/>
        <v>vis</v>
      </c>
      <c r="E18" s="92">
        <f>VLOOKUP(C18,Active!C$21:E$972,3,FALSE)</f>
        <v>4773.4636686687163</v>
      </c>
      <c r="F18" s="3" t="s">
        <v>121</v>
      </c>
      <c r="G18" s="12" t="str">
        <f t="shared" si="4"/>
        <v>55515.6124</v>
      </c>
      <c r="H18" s="10">
        <f t="shared" si="5"/>
        <v>-1747.5</v>
      </c>
      <c r="I18" s="93" t="s">
        <v>194</v>
      </c>
      <c r="J18" s="94" t="s">
        <v>195</v>
      </c>
      <c r="K18" s="93" t="s">
        <v>196</v>
      </c>
      <c r="L18" s="93" t="s">
        <v>192</v>
      </c>
      <c r="M18" s="94" t="s">
        <v>146</v>
      </c>
      <c r="N18" s="94" t="s">
        <v>186</v>
      </c>
      <c r="O18" s="95" t="s">
        <v>197</v>
      </c>
      <c r="P18" s="96" t="s">
        <v>188</v>
      </c>
    </row>
    <row r="19" spans="1:16" ht="12.75" customHeight="1" thickBot="1" x14ac:dyDescent="0.25">
      <c r="A19" s="10" t="str">
        <f t="shared" si="0"/>
        <v>IBVS 5992 </v>
      </c>
      <c r="B19" s="3" t="str">
        <f t="shared" si="1"/>
        <v>II</v>
      </c>
      <c r="C19" s="10">
        <f t="shared" si="2"/>
        <v>55571.894999999997</v>
      </c>
      <c r="D19" s="12" t="str">
        <f t="shared" si="3"/>
        <v>vis</v>
      </c>
      <c r="E19" s="92">
        <f>VLOOKUP(C19,Active!C$21:E$972,3,FALSE)</f>
        <v>4973.4632564640133</v>
      </c>
      <c r="F19" s="3" t="s">
        <v>121</v>
      </c>
      <c r="G19" s="12" t="str">
        <f t="shared" si="4"/>
        <v>55571.8950</v>
      </c>
      <c r="H19" s="10">
        <f t="shared" si="5"/>
        <v>-1547.5</v>
      </c>
      <c r="I19" s="93" t="s">
        <v>198</v>
      </c>
      <c r="J19" s="94" t="s">
        <v>199</v>
      </c>
      <c r="K19" s="93" t="s">
        <v>200</v>
      </c>
      <c r="L19" s="93" t="s">
        <v>201</v>
      </c>
      <c r="M19" s="94" t="s">
        <v>146</v>
      </c>
      <c r="N19" s="94" t="s">
        <v>121</v>
      </c>
      <c r="O19" s="95" t="s">
        <v>174</v>
      </c>
      <c r="P19" s="96" t="s">
        <v>202</v>
      </c>
    </row>
    <row r="20" spans="1:16" ht="12.75" customHeight="1" thickBot="1" x14ac:dyDescent="0.25">
      <c r="A20" s="10" t="str">
        <f t="shared" si="0"/>
        <v>IBVS 6039 </v>
      </c>
      <c r="B20" s="3" t="str">
        <f t="shared" si="1"/>
        <v>I</v>
      </c>
      <c r="C20" s="10">
        <f t="shared" si="2"/>
        <v>55635.3537</v>
      </c>
      <c r="D20" s="12" t="str">
        <f t="shared" si="3"/>
        <v>vis</v>
      </c>
      <c r="E20" s="92">
        <f>VLOOKUP(C20,Active!C$21:E$972,3,FALSE)</f>
        <v>5198.9630351172073</v>
      </c>
      <c r="F20" s="3" t="s">
        <v>121</v>
      </c>
      <c r="G20" s="12" t="str">
        <f t="shared" si="4"/>
        <v>55635.3537</v>
      </c>
      <c r="H20" s="10">
        <f t="shared" si="5"/>
        <v>-1322</v>
      </c>
      <c r="I20" s="93" t="s">
        <v>203</v>
      </c>
      <c r="J20" s="94" t="s">
        <v>204</v>
      </c>
      <c r="K20" s="93" t="s">
        <v>205</v>
      </c>
      <c r="L20" s="93" t="s">
        <v>206</v>
      </c>
      <c r="M20" s="94" t="s">
        <v>146</v>
      </c>
      <c r="N20" s="94" t="s">
        <v>186</v>
      </c>
      <c r="O20" s="95" t="s">
        <v>207</v>
      </c>
      <c r="P20" s="96" t="s">
        <v>188</v>
      </c>
    </row>
    <row r="21" spans="1:16" ht="12.75" customHeight="1" thickBot="1" x14ac:dyDescent="0.25">
      <c r="A21" s="10" t="str">
        <f t="shared" si="0"/>
        <v>IBVS 6039 </v>
      </c>
      <c r="B21" s="3" t="str">
        <f t="shared" si="1"/>
        <v>II</v>
      </c>
      <c r="C21" s="10">
        <f t="shared" si="2"/>
        <v>55636.338300000003</v>
      </c>
      <c r="D21" s="12" t="str">
        <f t="shared" si="3"/>
        <v>vis</v>
      </c>
      <c r="E21" s="92">
        <f>VLOOKUP(C21,Active!C$21:E$972,3,FALSE)</f>
        <v>5202.4618001732624</v>
      </c>
      <c r="F21" s="3" t="s">
        <v>121</v>
      </c>
      <c r="G21" s="12" t="str">
        <f t="shared" si="4"/>
        <v>55636.3383</v>
      </c>
      <c r="H21" s="10">
        <f t="shared" si="5"/>
        <v>-1318.5</v>
      </c>
      <c r="I21" s="93" t="s">
        <v>208</v>
      </c>
      <c r="J21" s="94" t="s">
        <v>209</v>
      </c>
      <c r="K21" s="93" t="s">
        <v>210</v>
      </c>
      <c r="L21" s="93" t="s">
        <v>211</v>
      </c>
      <c r="M21" s="94" t="s">
        <v>146</v>
      </c>
      <c r="N21" s="94" t="s">
        <v>186</v>
      </c>
      <c r="O21" s="95" t="s">
        <v>212</v>
      </c>
      <c r="P21" s="96" t="s">
        <v>188</v>
      </c>
    </row>
    <row r="22" spans="1:16" ht="12.75" customHeight="1" thickBot="1" x14ac:dyDescent="0.25">
      <c r="A22" s="10" t="str">
        <f t="shared" si="0"/>
        <v>IBVS 5992 </v>
      </c>
      <c r="B22" s="3" t="str">
        <f t="shared" si="1"/>
        <v>I</v>
      </c>
      <c r="C22" s="10">
        <f t="shared" si="2"/>
        <v>55656.7408</v>
      </c>
      <c r="D22" s="12" t="str">
        <f t="shared" si="3"/>
        <v>vis</v>
      </c>
      <c r="E22" s="92">
        <f>VLOOKUP(C22,Active!C$21:E$972,3,FALSE)</f>
        <v>5274.9618550746518</v>
      </c>
      <c r="F22" s="3" t="s">
        <v>121</v>
      </c>
      <c r="G22" s="12" t="str">
        <f t="shared" si="4"/>
        <v>55656.7408</v>
      </c>
      <c r="H22" s="10">
        <f t="shared" si="5"/>
        <v>-1246</v>
      </c>
      <c r="I22" s="93" t="s">
        <v>213</v>
      </c>
      <c r="J22" s="94" t="s">
        <v>214</v>
      </c>
      <c r="K22" s="93" t="s">
        <v>215</v>
      </c>
      <c r="L22" s="93" t="s">
        <v>216</v>
      </c>
      <c r="M22" s="94" t="s">
        <v>146</v>
      </c>
      <c r="N22" s="94" t="s">
        <v>121</v>
      </c>
      <c r="O22" s="95" t="s">
        <v>174</v>
      </c>
      <c r="P22" s="96" t="s">
        <v>202</v>
      </c>
    </row>
    <row r="23" spans="1:16" ht="12.75" customHeight="1" thickBot="1" x14ac:dyDescent="0.25">
      <c r="A23" s="10" t="str">
        <f t="shared" si="0"/>
        <v>IBVS 6011 </v>
      </c>
      <c r="B23" s="3" t="str">
        <f t="shared" si="1"/>
        <v>II</v>
      </c>
      <c r="C23" s="10">
        <f t="shared" si="2"/>
        <v>55932.947099999998</v>
      </c>
      <c r="D23" s="12" t="str">
        <f t="shared" si="3"/>
        <v>vis</v>
      </c>
      <c r="E23" s="92">
        <f>VLOOKUP(C23,Active!C$21:E$972,3,FALSE)</f>
        <v>6256.45784400311</v>
      </c>
      <c r="F23" s="3" t="s">
        <v>121</v>
      </c>
      <c r="G23" s="12" t="str">
        <f t="shared" si="4"/>
        <v>55932.9471</v>
      </c>
      <c r="H23" s="10">
        <f t="shared" si="5"/>
        <v>-264.5</v>
      </c>
      <c r="I23" s="93" t="s">
        <v>217</v>
      </c>
      <c r="J23" s="94" t="s">
        <v>218</v>
      </c>
      <c r="K23" s="93" t="s">
        <v>219</v>
      </c>
      <c r="L23" s="93" t="s">
        <v>220</v>
      </c>
      <c r="M23" s="94" t="s">
        <v>146</v>
      </c>
      <c r="N23" s="94" t="s">
        <v>121</v>
      </c>
      <c r="O23" s="95" t="s">
        <v>174</v>
      </c>
      <c r="P23" s="96" t="s">
        <v>221</v>
      </c>
    </row>
    <row r="24" spans="1:16" ht="12.75" customHeight="1" thickBot="1" x14ac:dyDescent="0.25">
      <c r="A24" s="10" t="str">
        <f t="shared" si="0"/>
        <v>OEJV 0160 </v>
      </c>
      <c r="B24" s="3" t="str">
        <f t="shared" si="1"/>
        <v>I</v>
      </c>
      <c r="C24" s="10">
        <f t="shared" si="2"/>
        <v>56007.378770000003</v>
      </c>
      <c r="D24" s="12" t="str">
        <f t="shared" si="3"/>
        <v>vis</v>
      </c>
      <c r="E24" s="92">
        <f>VLOOKUP(C24,Active!C$21:E$972,3,FALSE)</f>
        <v>6520.9499484708667</v>
      </c>
      <c r="F24" s="3" t="s">
        <v>121</v>
      </c>
      <c r="G24" s="12" t="str">
        <f t="shared" si="4"/>
        <v>56007.37877</v>
      </c>
      <c r="H24" s="10">
        <f t="shared" si="5"/>
        <v>0</v>
      </c>
      <c r="I24" s="93" t="s">
        <v>222</v>
      </c>
      <c r="J24" s="94" t="s">
        <v>223</v>
      </c>
      <c r="K24" s="93" t="s">
        <v>224</v>
      </c>
      <c r="L24" s="93" t="s">
        <v>225</v>
      </c>
      <c r="M24" s="94" t="s">
        <v>146</v>
      </c>
      <c r="N24" s="94" t="s">
        <v>96</v>
      </c>
      <c r="O24" s="95" t="s">
        <v>226</v>
      </c>
      <c r="P24" s="96" t="s">
        <v>227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</v>
      </c>
      <c r="C25" s="10">
        <f t="shared" si="2"/>
        <v>56007.379269999998</v>
      </c>
      <c r="D25" s="12" t="str">
        <f t="shared" si="3"/>
        <v>vis</v>
      </c>
      <c r="E25" s="92">
        <f>VLOOKUP(C25,Active!C$21:E$972,3,FALSE)</f>
        <v>6520.95172521524</v>
      </c>
      <c r="F25" s="3" t="s">
        <v>121</v>
      </c>
      <c r="G25" s="12" t="str">
        <f t="shared" si="4"/>
        <v>56007.37927</v>
      </c>
      <c r="H25" s="10">
        <f t="shared" si="5"/>
        <v>0</v>
      </c>
      <c r="I25" s="93" t="s">
        <v>228</v>
      </c>
      <c r="J25" s="94" t="s">
        <v>229</v>
      </c>
      <c r="K25" s="93" t="s">
        <v>224</v>
      </c>
      <c r="L25" s="93" t="s">
        <v>230</v>
      </c>
      <c r="M25" s="94" t="s">
        <v>146</v>
      </c>
      <c r="N25" s="94" t="s">
        <v>42</v>
      </c>
      <c r="O25" s="95" t="s">
        <v>226</v>
      </c>
      <c r="P25" s="96" t="s">
        <v>227</v>
      </c>
    </row>
    <row r="26" spans="1:16" ht="12.75" customHeight="1" thickBot="1" x14ac:dyDescent="0.25">
      <c r="A26" s="10" t="str">
        <f t="shared" si="0"/>
        <v>OEJV 0160 </v>
      </c>
      <c r="B26" s="3" t="str">
        <f t="shared" si="1"/>
        <v>I</v>
      </c>
      <c r="C26" s="10">
        <f t="shared" si="2"/>
        <v>56007.379569999997</v>
      </c>
      <c r="D26" s="12" t="str">
        <f t="shared" si="3"/>
        <v>vis</v>
      </c>
      <c r="E26" s="92">
        <f>VLOOKUP(C26,Active!C$21:E$972,3,FALSE)</f>
        <v>6520.9527912618732</v>
      </c>
      <c r="F26" s="3" t="s">
        <v>121</v>
      </c>
      <c r="G26" s="12" t="str">
        <f t="shared" si="4"/>
        <v>56007.37957</v>
      </c>
      <c r="H26" s="10">
        <f t="shared" si="5"/>
        <v>0</v>
      </c>
      <c r="I26" s="93" t="s">
        <v>231</v>
      </c>
      <c r="J26" s="94" t="s">
        <v>229</v>
      </c>
      <c r="K26" s="93" t="s">
        <v>224</v>
      </c>
      <c r="L26" s="93" t="s">
        <v>232</v>
      </c>
      <c r="M26" s="94" t="s">
        <v>146</v>
      </c>
      <c r="N26" s="94" t="s">
        <v>121</v>
      </c>
      <c r="O26" s="95" t="s">
        <v>226</v>
      </c>
      <c r="P26" s="96" t="s">
        <v>227</v>
      </c>
    </row>
    <row r="27" spans="1:16" ht="12.75" customHeight="1" thickBot="1" x14ac:dyDescent="0.25">
      <c r="A27" s="10" t="str">
        <f t="shared" si="0"/>
        <v>IBVS 6029 </v>
      </c>
      <c r="B27" s="3" t="str">
        <f t="shared" si="1"/>
        <v>I</v>
      </c>
      <c r="C27" s="10">
        <f t="shared" si="2"/>
        <v>56021.725200000001</v>
      </c>
      <c r="D27" s="12" t="str">
        <f t="shared" si="3"/>
        <v>vis</v>
      </c>
      <c r="E27" s="92">
        <f>VLOOKUP(C27,Active!C$21:E$972,3,FALSE)</f>
        <v>6571.9298265563448</v>
      </c>
      <c r="F27" s="3" t="s">
        <v>121</v>
      </c>
      <c r="G27" s="12" t="str">
        <f t="shared" si="4"/>
        <v>56021.7252</v>
      </c>
      <c r="H27" s="10">
        <f t="shared" si="5"/>
        <v>51</v>
      </c>
      <c r="I27" s="93" t="s">
        <v>233</v>
      </c>
      <c r="J27" s="94" t="s">
        <v>234</v>
      </c>
      <c r="K27" s="93" t="s">
        <v>235</v>
      </c>
      <c r="L27" s="93" t="s">
        <v>236</v>
      </c>
      <c r="M27" s="94" t="s">
        <v>146</v>
      </c>
      <c r="N27" s="94" t="s">
        <v>121</v>
      </c>
      <c r="O27" s="95" t="s">
        <v>174</v>
      </c>
      <c r="P27" s="96" t="s">
        <v>237</v>
      </c>
    </row>
    <row r="28" spans="1:16" ht="12.75" customHeight="1" thickBot="1" x14ac:dyDescent="0.25">
      <c r="A28" s="10" t="str">
        <f t="shared" si="0"/>
        <v>IBVS 6092 </v>
      </c>
      <c r="B28" s="3" t="str">
        <f t="shared" si="1"/>
        <v>I</v>
      </c>
      <c r="C28" s="10">
        <f t="shared" si="2"/>
        <v>56359.707300000002</v>
      </c>
      <c r="D28" s="12" t="str">
        <f t="shared" si="3"/>
        <v>vis</v>
      </c>
      <c r="E28" s="92">
        <f>VLOOKUP(C28,Active!C$21:E$972,3,FALSE)</f>
        <v>7772.9454278645726</v>
      </c>
      <c r="F28" s="3" t="s">
        <v>121</v>
      </c>
      <c r="G28" s="12" t="str">
        <f t="shared" si="4"/>
        <v>56359.7073</v>
      </c>
      <c r="H28" s="10">
        <f t="shared" si="5"/>
        <v>1252</v>
      </c>
      <c r="I28" s="93" t="s">
        <v>238</v>
      </c>
      <c r="J28" s="94" t="s">
        <v>239</v>
      </c>
      <c r="K28" s="93" t="s">
        <v>240</v>
      </c>
      <c r="L28" s="93" t="s">
        <v>241</v>
      </c>
      <c r="M28" s="94" t="s">
        <v>146</v>
      </c>
      <c r="N28" s="94" t="s">
        <v>62</v>
      </c>
      <c r="O28" s="95" t="s">
        <v>242</v>
      </c>
      <c r="P28" s="96" t="s">
        <v>243</v>
      </c>
    </row>
    <row r="29" spans="1:16" ht="12.75" customHeight="1" thickBot="1" x14ac:dyDescent="0.25">
      <c r="A29" s="10" t="str">
        <f t="shared" si="0"/>
        <v>OEJV 0094 </v>
      </c>
      <c r="B29" s="3" t="str">
        <f t="shared" si="1"/>
        <v>I</v>
      </c>
      <c r="C29" s="10">
        <f t="shared" si="2"/>
        <v>54523.4951</v>
      </c>
      <c r="D29" s="12" t="str">
        <f t="shared" si="3"/>
        <v>vis</v>
      </c>
      <c r="E29" s="92" t="e">
        <f>VLOOKUP(C29,Active!C$21:E$972,3,FALSE)</f>
        <v>#N/A</v>
      </c>
      <c r="F29" s="3" t="s">
        <v>121</v>
      </c>
      <c r="G29" s="12" t="str">
        <f t="shared" si="4"/>
        <v>54523.4951</v>
      </c>
      <c r="H29" s="10">
        <f t="shared" si="5"/>
        <v>-5273</v>
      </c>
      <c r="I29" s="93" t="s">
        <v>164</v>
      </c>
      <c r="J29" s="94" t="s">
        <v>165</v>
      </c>
      <c r="K29" s="93" t="s">
        <v>166</v>
      </c>
      <c r="L29" s="93" t="s">
        <v>167</v>
      </c>
      <c r="M29" s="94" t="s">
        <v>146</v>
      </c>
      <c r="N29" s="94" t="s">
        <v>62</v>
      </c>
      <c r="O29" s="95" t="s">
        <v>168</v>
      </c>
      <c r="P29" s="96" t="s">
        <v>169</v>
      </c>
    </row>
    <row r="30" spans="1:16" ht="12.75" customHeight="1" thickBot="1" x14ac:dyDescent="0.25">
      <c r="A30" s="10" t="str">
        <f t="shared" si="0"/>
        <v>VSB 50 </v>
      </c>
      <c r="B30" s="3" t="str">
        <f t="shared" si="1"/>
        <v>I</v>
      </c>
      <c r="C30" s="10">
        <f t="shared" si="2"/>
        <v>54869.0694</v>
      </c>
      <c r="D30" s="12" t="str">
        <f t="shared" si="3"/>
        <v>vis</v>
      </c>
      <c r="E30" s="92">
        <f>VLOOKUP(C30,Active!C$21:E$972,3,FALSE)</f>
        <v>2475.9803702436802</v>
      </c>
      <c r="F30" s="3" t="s">
        <v>121</v>
      </c>
      <c r="G30" s="12" t="str">
        <f t="shared" si="4"/>
        <v>54869.0694</v>
      </c>
      <c r="H30" s="10">
        <f t="shared" si="5"/>
        <v>-4045</v>
      </c>
      <c r="I30" s="93" t="s">
        <v>176</v>
      </c>
      <c r="J30" s="94" t="s">
        <v>177</v>
      </c>
      <c r="K30" s="93" t="s">
        <v>178</v>
      </c>
      <c r="L30" s="93" t="s">
        <v>179</v>
      </c>
      <c r="M30" s="94" t="s">
        <v>146</v>
      </c>
      <c r="N30" s="94" t="s">
        <v>121</v>
      </c>
      <c r="O30" s="95" t="s">
        <v>180</v>
      </c>
      <c r="P30" s="96" t="s">
        <v>181</v>
      </c>
    </row>
    <row r="31" spans="1:16" x14ac:dyDescent="0.2">
      <c r="B31" s="3"/>
      <c r="E31" s="92"/>
      <c r="F31" s="3"/>
    </row>
    <row r="32" spans="1:16" x14ac:dyDescent="0.2">
      <c r="B32" s="3"/>
      <c r="E32" s="92"/>
      <c r="F32" s="3"/>
    </row>
    <row r="33" spans="2:6" x14ac:dyDescent="0.2">
      <c r="B33" s="3"/>
      <c r="E33" s="92"/>
      <c r="F33" s="3"/>
    </row>
    <row r="34" spans="2:6" x14ac:dyDescent="0.2">
      <c r="B34" s="3"/>
      <c r="E34" s="92"/>
      <c r="F34" s="3"/>
    </row>
    <row r="35" spans="2:6" x14ac:dyDescent="0.2">
      <c r="B35" s="3"/>
      <c r="E35" s="92"/>
      <c r="F35" s="3"/>
    </row>
    <row r="36" spans="2:6" x14ac:dyDescent="0.2">
      <c r="B36" s="3"/>
      <c r="E36" s="92"/>
      <c r="F36" s="3"/>
    </row>
    <row r="37" spans="2:6" x14ac:dyDescent="0.2">
      <c r="B37" s="3"/>
      <c r="E37" s="92"/>
      <c r="F37" s="3"/>
    </row>
    <row r="38" spans="2:6" x14ac:dyDescent="0.2">
      <c r="B38" s="3"/>
      <c r="E38" s="92"/>
      <c r="F38" s="3"/>
    </row>
    <row r="39" spans="2:6" x14ac:dyDescent="0.2">
      <c r="B39" s="3"/>
      <c r="E39" s="92"/>
      <c r="F39" s="3"/>
    </row>
    <row r="40" spans="2:6" x14ac:dyDescent="0.2">
      <c r="B40" s="3"/>
      <c r="E40" s="92"/>
      <c r="F40" s="3"/>
    </row>
    <row r="41" spans="2:6" x14ac:dyDescent="0.2">
      <c r="B41" s="3"/>
      <c r="E41" s="92"/>
      <c r="F41" s="3"/>
    </row>
    <row r="42" spans="2:6" x14ac:dyDescent="0.2">
      <c r="B42" s="3"/>
      <c r="E42" s="92"/>
      <c r="F42" s="3"/>
    </row>
    <row r="43" spans="2:6" x14ac:dyDescent="0.2">
      <c r="B43" s="3"/>
      <c r="E43" s="92"/>
      <c r="F43" s="3"/>
    </row>
    <row r="44" spans="2:6" x14ac:dyDescent="0.2">
      <c r="B44" s="3"/>
      <c r="E44" s="92"/>
      <c r="F44" s="3"/>
    </row>
    <row r="45" spans="2:6" x14ac:dyDescent="0.2">
      <c r="B45" s="3"/>
      <c r="E45" s="92"/>
      <c r="F45" s="3"/>
    </row>
    <row r="46" spans="2:6" x14ac:dyDescent="0.2">
      <c r="B46" s="3"/>
      <c r="E46" s="92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</sheetData>
  <phoneticPr fontId="8" type="noConversion"/>
  <hyperlinks>
    <hyperlink ref="P11" r:id="rId1" display="http://www.bav-astro.de/sfs/BAVM_link.php?BAVMnr=186"/>
    <hyperlink ref="P12" r:id="rId2" display="http://www.bav-astro.de/sfs/BAVM_link.php?BAVMnr=186"/>
    <hyperlink ref="P13" r:id="rId3" display="http://www.bav-astro.de/sfs/BAVM_link.php?BAVMnr=186"/>
    <hyperlink ref="P14" r:id="rId4" display="http://www.bav-astro.de/sfs/BAVM_link.php?BAVMnr=209"/>
    <hyperlink ref="P29" r:id="rId5" display="http://var.astro.cz/oejv/issues/oejv0094.pdf"/>
    <hyperlink ref="P15" r:id="rId6" display="http://www.konkoly.hu/cgi-bin/IBVS?5871"/>
    <hyperlink ref="P30" r:id="rId7" display="http://vsolj.cetus-net.org/vsoljno50.pdf"/>
    <hyperlink ref="P16" r:id="rId8" display="http://www.konkoly.hu/cgi-bin/IBVS?6039"/>
    <hyperlink ref="P17" r:id="rId9" display="http://www.konkoly.hu/cgi-bin/IBVS?6039"/>
    <hyperlink ref="P18" r:id="rId10" display="http://www.konkoly.hu/cgi-bin/IBVS?6039"/>
    <hyperlink ref="P19" r:id="rId11" display="http://www.konkoly.hu/cgi-bin/IBVS?5992"/>
    <hyperlink ref="P20" r:id="rId12" display="http://www.konkoly.hu/cgi-bin/IBVS?6039"/>
    <hyperlink ref="P21" r:id="rId13" display="http://www.konkoly.hu/cgi-bin/IBVS?6039"/>
    <hyperlink ref="P22" r:id="rId14" display="http://www.konkoly.hu/cgi-bin/IBVS?5992"/>
    <hyperlink ref="P23" r:id="rId15" display="http://www.konkoly.hu/cgi-bin/IBVS?6011"/>
    <hyperlink ref="P24" r:id="rId16" display="http://var.astro.cz/oejv/issues/oejv0160.pdf"/>
    <hyperlink ref="P25" r:id="rId17" display="http://var.astro.cz/oejv/issues/oejv0160.pdf"/>
    <hyperlink ref="P26" r:id="rId18" display="http://var.astro.cz/oejv/issues/oejv0160.pdf"/>
    <hyperlink ref="P27" r:id="rId19" display="http://www.konkoly.hu/cgi-bin/IBVS?6029"/>
    <hyperlink ref="P28" r:id="rId20" display="http://www.konkoly.hu/cgi-bin/IBVS?60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2023-09-23T01:24:34Z</dcterms:modified>
</cp:coreProperties>
</file>