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867A1C9-7B6F-4014-B953-2B44F6CB002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7" i="1"/>
  <c r="Q28" i="1"/>
  <c r="Q29" i="1"/>
  <c r="Q30" i="1"/>
  <c r="Q31" i="1"/>
  <c r="Q32" i="1"/>
  <c r="Q33" i="1"/>
  <c r="E22" i="1"/>
  <c r="F22" i="1" s="1"/>
  <c r="G22" i="1" s="1"/>
  <c r="K22" i="1" s="1"/>
  <c r="D9" i="1"/>
  <c r="E9" i="1"/>
  <c r="F16" i="1"/>
  <c r="C17" i="1"/>
  <c r="Q21" i="1"/>
  <c r="E32" i="1"/>
  <c r="F32" i="1"/>
  <c r="G32" i="1" s="1"/>
  <c r="K32" i="1" s="1"/>
  <c r="E24" i="1"/>
  <c r="F24" i="1" s="1"/>
  <c r="G24" i="1" s="1"/>
  <c r="K24" i="1" s="1"/>
  <c r="E29" i="1"/>
  <c r="F29" i="1" s="1"/>
  <c r="G29" i="1" s="1"/>
  <c r="K29" i="1" s="1"/>
  <c r="E21" i="1"/>
  <c r="F21" i="1"/>
  <c r="G21" i="1"/>
  <c r="I21" i="1" s="1"/>
  <c r="E26" i="1"/>
  <c r="F26" i="1" s="1"/>
  <c r="G26" i="1" s="1"/>
  <c r="K26" i="1" s="1"/>
  <c r="E31" i="1"/>
  <c r="F31" i="1" s="1"/>
  <c r="G31" i="1" s="1"/>
  <c r="K31" i="1" s="1"/>
  <c r="E23" i="1"/>
  <c r="F23" i="1" s="1"/>
  <c r="G23" i="1" s="1"/>
  <c r="K23" i="1" s="1"/>
  <c r="E28" i="1"/>
  <c r="F28" i="1"/>
  <c r="G28" i="1" s="1"/>
  <c r="K28" i="1" s="1"/>
  <c r="E33" i="1"/>
  <c r="F33" i="1"/>
  <c r="G33" i="1"/>
  <c r="K33" i="1" s="1"/>
  <c r="G27" i="1"/>
  <c r="K27" i="1"/>
  <c r="E25" i="1"/>
  <c r="F25" i="1" s="1"/>
  <c r="G25" i="1" s="1"/>
  <c r="K25" i="1" s="1"/>
  <c r="E30" i="1"/>
  <c r="F30" i="1"/>
  <c r="G30" i="1" s="1"/>
  <c r="K30" i="1" s="1"/>
  <c r="E27" i="1"/>
  <c r="F27" i="1"/>
  <c r="C12" i="1"/>
  <c r="C11" i="1"/>
  <c r="O29" i="1" l="1"/>
  <c r="O27" i="1"/>
  <c r="O26" i="1"/>
  <c r="O24" i="1"/>
  <c r="O21" i="1"/>
  <c r="C15" i="1"/>
  <c r="F18" i="1" s="1"/>
  <c r="O25" i="1"/>
  <c r="O32" i="1"/>
  <c r="O28" i="1"/>
  <c r="O33" i="1"/>
  <c r="O23" i="1"/>
  <c r="O22" i="1"/>
  <c r="O31" i="1"/>
  <c r="O30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<sst xmlns="http://schemas.openxmlformats.org/spreadsheetml/2006/main" count="77" uniqueCount="51">
  <si>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</si>
  <si>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</si>
  <si>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</si>
  <si>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</si>
  <si>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</si>
  <si>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</si>
  <si>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</si>
  <si>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</si>
  <si>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</si>
  <si>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</si>
  <si>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</si>
  <si>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</si>
  <si>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</si>
  <si>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</si>
  <si>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</si>
  <si>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</si>
  <si>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</si>
  <si>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</si>
  <si>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</si>
  <si>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</si>
  <si>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</si>
  <si>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</si>
  <si>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</si>
  <si>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</si>
  <si>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</si>
  <si>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</si>
  <si>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</si>
  <si>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</si>
  <si>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</si>
  <si>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</si>
  <si>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</si>
  <si>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</si>
  <si>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</si>
  <si>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</si>
  <si>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</si>
  <si>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</si>
  <si>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</si>
  <si>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</si>
  <si>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</si>
  <si>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</si>
  <si>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</si>
  <si>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</si>
  <si>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</si>
  <si>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HV Cnc</t>
  </si>
  <si>
    <t>G0814-1827</t>
  </si>
  <si>
    <t>EA</t>
  </si>
  <si>
    <t>pr_6</t>
  </si>
  <si>
    <t>~</t>
  </si>
  <si>
    <t>HV Cnc / GSC 0814-1827</t>
  </si>
  <si>
    <t>GCVS</t>
  </si>
  <si>
    <t>IBVS 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</si>
</sst>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33" fillId="0" borderId="0" xfId="41" applyFont="1" applyFill="1" applyAlignment="1">
      <alignment wrapText="1"/>
    </xf>
    <xf numFmtId="0" fontId="33" fillId="0" borderId="0" xfId="41" applyFont="1" applyFill="1" applyAlignment="1">
      <alignment horizontal="center" wrapText="1"/>
    </xf>
    <xf numFmtId="0" fontId="33" fillId="0" borderId="0" xfId="41" applyFont="1" applyFill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HV Cnc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1098.5</c:v>
                </c:pt>
                <c:pt idx="2">
                  <c:v>1099</c:v>
                </c:pt>
                <c:pt idx="3">
                  <c:v>1099.5</c:v>
                </c:pt>
                <c:pt idx="4">
                  <c:v>1100</c:v>
                </c:pt>
                <c:pt idx="5">
                  <c:v>1100.5</c:v>
                </c:pt>
                <c:pt idx="6">
                  <c:v>1101</c:v>
                </c:pt>
                <c:pt idx="7">
                  <c:v>1101.5</c:v>
                </c:pt>
                <c:pt idx="8">
                  <c:v>1102</c:v>
                </c:pt>
                <c:pt idx="9">
                  <c:v>1103</c:v>
                </c:pt>
                <c:pt idx="10">
                  <c:v>1104</c:v>
                </c:pt>
                <c:pt idx="11">
                  <c:v>1104.5</c:v>
                </c:pt>
                <c:pt idx="12">
                  <c:v>1105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2F-44B0-89B9-94940FA5AB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1098.5</c:v>
                </c:pt>
                <c:pt idx="2">
                  <c:v>1099</c:v>
                </c:pt>
                <c:pt idx="3">
                  <c:v>1099.5</c:v>
                </c:pt>
                <c:pt idx="4">
                  <c:v>1100</c:v>
                </c:pt>
                <c:pt idx="5">
                  <c:v>1100.5</c:v>
                </c:pt>
                <c:pt idx="6">
                  <c:v>1101</c:v>
                </c:pt>
                <c:pt idx="7">
                  <c:v>1101.5</c:v>
                </c:pt>
                <c:pt idx="8">
                  <c:v>1102</c:v>
                </c:pt>
                <c:pt idx="9">
                  <c:v>1103</c:v>
                </c:pt>
                <c:pt idx="10">
                  <c:v>1104</c:v>
                </c:pt>
                <c:pt idx="11">
                  <c:v>1104.5</c:v>
                </c:pt>
                <c:pt idx="12">
                  <c:v>1105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2F-44B0-89B9-94940FA5AB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1098.5</c:v>
                </c:pt>
                <c:pt idx="2">
                  <c:v>1099</c:v>
                </c:pt>
                <c:pt idx="3">
                  <c:v>1099.5</c:v>
                </c:pt>
                <c:pt idx="4">
                  <c:v>1100</c:v>
                </c:pt>
                <c:pt idx="5">
                  <c:v>1100.5</c:v>
                </c:pt>
                <c:pt idx="6">
                  <c:v>1101</c:v>
                </c:pt>
                <c:pt idx="7">
                  <c:v>1101.5</c:v>
                </c:pt>
                <c:pt idx="8">
                  <c:v>1102</c:v>
                </c:pt>
                <c:pt idx="9">
                  <c:v>1103</c:v>
                </c:pt>
                <c:pt idx="10">
                  <c:v>1104</c:v>
                </c:pt>
                <c:pt idx="11">
                  <c:v>1104.5</c:v>
                </c:pt>
                <c:pt idx="12">
                  <c:v>1105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2F-44B0-89B9-94940FA5AB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1098.5</c:v>
                </c:pt>
                <c:pt idx="2">
                  <c:v>1099</c:v>
                </c:pt>
                <c:pt idx="3">
                  <c:v>1099.5</c:v>
                </c:pt>
                <c:pt idx="4">
                  <c:v>1100</c:v>
                </c:pt>
                <c:pt idx="5">
                  <c:v>1100.5</c:v>
                </c:pt>
                <c:pt idx="6">
                  <c:v>1101</c:v>
                </c:pt>
                <c:pt idx="7">
                  <c:v>1101.5</c:v>
                </c:pt>
                <c:pt idx="8">
                  <c:v>1102</c:v>
                </c:pt>
                <c:pt idx="9">
                  <c:v>1103</c:v>
                </c:pt>
                <c:pt idx="10">
                  <c:v>1104</c:v>
                </c:pt>
                <c:pt idx="11">
                  <c:v>1104.5</c:v>
                </c:pt>
                <c:pt idx="12">
                  <c:v>1105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-6.963499999983469E-2</c:v>
                </c:pt>
                <c:pt idx="2">
                  <c:v>-2.5710000001708977E-2</c:v>
                </c:pt>
                <c:pt idx="3">
                  <c:v>-2.539499999693362E-2</c:v>
                </c:pt>
                <c:pt idx="4">
                  <c:v>-1.7099999997299165E-2</c:v>
                </c:pt>
                <c:pt idx="5">
                  <c:v>-1.8564999998488929E-2</c:v>
                </c:pt>
                <c:pt idx="6">
                  <c:v>-1.7629999994824175E-2</c:v>
                </c:pt>
                <c:pt idx="7">
                  <c:v>-1.4624999996158294E-2</c:v>
                </c:pt>
                <c:pt idx="8">
                  <c:v>-1.6219999997701962E-2</c:v>
                </c:pt>
                <c:pt idx="9">
                  <c:v>-1.6179999998712447E-2</c:v>
                </c:pt>
                <c:pt idx="10">
                  <c:v>-1.5439999995578546E-2</c:v>
                </c:pt>
                <c:pt idx="11">
                  <c:v>-1.7775000000256114E-2</c:v>
                </c:pt>
                <c:pt idx="12">
                  <c:v>-1.8679999993764795E-2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2F-44B0-89B9-94940FA5AB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1098.5</c:v>
                </c:pt>
                <c:pt idx="2">
                  <c:v>1099</c:v>
                </c:pt>
                <c:pt idx="3">
                  <c:v>1099.5</c:v>
                </c:pt>
                <c:pt idx="4">
                  <c:v>1100</c:v>
                </c:pt>
                <c:pt idx="5">
                  <c:v>1100.5</c:v>
                </c:pt>
                <c:pt idx="6">
                  <c:v>1101</c:v>
                </c:pt>
                <c:pt idx="7">
                  <c:v>1101.5</c:v>
                </c:pt>
                <c:pt idx="8">
                  <c:v>1102</c:v>
                </c:pt>
                <c:pt idx="9">
                  <c:v>1103</c:v>
                </c:pt>
                <c:pt idx="10">
                  <c:v>1104</c:v>
                </c:pt>
                <c:pt idx="11">
                  <c:v>1104.5</c:v>
                </c:pt>
                <c:pt idx="12">
                  <c:v>1105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2F-44B0-89B9-94940FA5AB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1098.5</c:v>
                </c:pt>
                <c:pt idx="2">
                  <c:v>1099</c:v>
                </c:pt>
                <c:pt idx="3">
                  <c:v>1099.5</c:v>
                </c:pt>
                <c:pt idx="4">
                  <c:v>1100</c:v>
                </c:pt>
                <c:pt idx="5">
                  <c:v>1100.5</c:v>
                </c:pt>
                <c:pt idx="6">
                  <c:v>1101</c:v>
                </c:pt>
                <c:pt idx="7">
                  <c:v>1101.5</c:v>
                </c:pt>
                <c:pt idx="8">
                  <c:v>1102</c:v>
                </c:pt>
                <c:pt idx="9">
                  <c:v>1103</c:v>
                </c:pt>
                <c:pt idx="10">
                  <c:v>1104</c:v>
                </c:pt>
                <c:pt idx="11">
                  <c:v>1104.5</c:v>
                </c:pt>
                <c:pt idx="12">
                  <c:v>1105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2F-44B0-89B9-94940FA5AB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6.4700000000000001E-3</c:v>
                  </c:pt>
                  <c:pt idx="2">
                    <c:v>4.6899999999999997E-3</c:v>
                  </c:pt>
                  <c:pt idx="3">
                    <c:v>2.1729999999999999E-2</c:v>
                  </c:pt>
                  <c:pt idx="4">
                    <c:v>7.1000000000000002E-4</c:v>
                  </c:pt>
                  <c:pt idx="5">
                    <c:v>1.6999999999999999E-3</c:v>
                  </c:pt>
                  <c:pt idx="6">
                    <c:v>2.3000000000000001E-4</c:v>
                  </c:pt>
                  <c:pt idx="7">
                    <c:v>4.4400000000000004E-3</c:v>
                  </c:pt>
                  <c:pt idx="8">
                    <c:v>2.3900000000000002E-3</c:v>
                  </c:pt>
                  <c:pt idx="9">
                    <c:v>6.0999999999999997E-4</c:v>
                  </c:pt>
                  <c:pt idx="10">
                    <c:v>3.3E-4</c:v>
                  </c:pt>
                  <c:pt idx="11">
                    <c:v>1.1900000000000001E-3</c:v>
                  </c:pt>
                  <c:pt idx="12">
                    <c:v>3.0400000000000002E-3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1098.5</c:v>
                </c:pt>
                <c:pt idx="2">
                  <c:v>1099</c:v>
                </c:pt>
                <c:pt idx="3">
                  <c:v>1099.5</c:v>
                </c:pt>
                <c:pt idx="4">
                  <c:v>1100</c:v>
                </c:pt>
                <c:pt idx="5">
                  <c:v>1100.5</c:v>
                </c:pt>
                <c:pt idx="6">
                  <c:v>1101</c:v>
                </c:pt>
                <c:pt idx="7">
                  <c:v>1101.5</c:v>
                </c:pt>
                <c:pt idx="8">
                  <c:v>1102</c:v>
                </c:pt>
                <c:pt idx="9">
                  <c:v>1103</c:v>
                </c:pt>
                <c:pt idx="10">
                  <c:v>1104</c:v>
                </c:pt>
                <c:pt idx="11">
                  <c:v>1104.5</c:v>
                </c:pt>
                <c:pt idx="12">
                  <c:v>1105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2F-44B0-89B9-94940FA5AB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1098.5</c:v>
                </c:pt>
                <c:pt idx="2">
                  <c:v>1099</c:v>
                </c:pt>
                <c:pt idx="3">
                  <c:v>1099.5</c:v>
                </c:pt>
                <c:pt idx="4">
                  <c:v>1100</c:v>
                </c:pt>
                <c:pt idx="5">
                  <c:v>1100.5</c:v>
                </c:pt>
                <c:pt idx="6">
                  <c:v>1101</c:v>
                </c:pt>
                <c:pt idx="7">
                  <c:v>1101.5</c:v>
                </c:pt>
                <c:pt idx="8">
                  <c:v>1102</c:v>
                </c:pt>
                <c:pt idx="9">
                  <c:v>1103</c:v>
                </c:pt>
                <c:pt idx="10">
                  <c:v>1104</c:v>
                </c:pt>
                <c:pt idx="11">
                  <c:v>1104.5</c:v>
                </c:pt>
                <c:pt idx="12">
                  <c:v>1105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-1.8135269489000586E-4</c:v>
                </c:pt>
                <c:pt idx="1">
                  <c:v>-2.2668870969206629E-2</c:v>
                </c:pt>
                <c:pt idx="2">
                  <c:v>-2.2679106525999675E-2</c:v>
                </c:pt>
                <c:pt idx="3">
                  <c:v>-2.2689342082792718E-2</c:v>
                </c:pt>
                <c:pt idx="4">
                  <c:v>-2.2699577639585761E-2</c:v>
                </c:pt>
                <c:pt idx="5">
                  <c:v>-2.2709813196378804E-2</c:v>
                </c:pt>
                <c:pt idx="6">
                  <c:v>-2.2720048753171847E-2</c:v>
                </c:pt>
                <c:pt idx="7">
                  <c:v>-2.273028430996489E-2</c:v>
                </c:pt>
                <c:pt idx="8">
                  <c:v>-2.2740519866757933E-2</c:v>
                </c:pt>
                <c:pt idx="9">
                  <c:v>-2.2760990980344023E-2</c:v>
                </c:pt>
                <c:pt idx="10">
                  <c:v>-2.2781462093930109E-2</c:v>
                </c:pt>
                <c:pt idx="11">
                  <c:v>-2.2791697650723152E-2</c:v>
                </c:pt>
                <c:pt idx="12">
                  <c:v>-2.2801933207516195E-2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2F-44B0-89B9-94940FA5AB8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1098.5</c:v>
                </c:pt>
                <c:pt idx="2">
                  <c:v>1099</c:v>
                </c:pt>
                <c:pt idx="3">
                  <c:v>1099.5</c:v>
                </c:pt>
                <c:pt idx="4">
                  <c:v>1100</c:v>
                </c:pt>
                <c:pt idx="5">
                  <c:v>1100.5</c:v>
                </c:pt>
                <c:pt idx="6">
                  <c:v>1101</c:v>
                </c:pt>
                <c:pt idx="7">
                  <c:v>1101.5</c:v>
                </c:pt>
                <c:pt idx="8">
                  <c:v>1102</c:v>
                </c:pt>
                <c:pt idx="9">
                  <c:v>1103</c:v>
                </c:pt>
                <c:pt idx="10">
                  <c:v>1104</c:v>
                </c:pt>
                <c:pt idx="11">
                  <c:v>1104.5</c:v>
                </c:pt>
                <c:pt idx="12">
                  <c:v>1105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2F-44B0-89B9-94940FA5A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384592"/>
        <c:axId val="1"/>
      </c:scatterChart>
      <c:valAx>
        <c:axId val="71038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384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051B9A-55F6-15B6-5DD8-A132232A7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8" t="s">
        <v>43</v>
      </c>
      <c r="G1" s="31">
        <v>0</v>
      </c>
      <c r="H1" s="32"/>
      <c r="I1" s="39" t="s">
        <v>44</v>
      </c>
      <c r="J1" s="38" t="s">
        <v>43</v>
      </c>
      <c r="K1" s="40">
        <v>8.5117999999999991</v>
      </c>
      <c r="L1" s="34">
        <v>11.455399999999999</v>
      </c>
      <c r="M1" s="35">
        <v>45788.13</v>
      </c>
      <c r="N1" s="35">
        <v>10.33813</v>
      </c>
      <c r="O1" s="33" t="s">
        <v>45</v>
      </c>
      <c r="P1" s="41">
        <v>12.73</v>
      </c>
      <c r="Q1" s="41">
        <v>12.88</v>
      </c>
      <c r="R1" s="42" t="s">
        <v>46</v>
      </c>
      <c r="S1" s="43" t="s">
        <v>47</v>
      </c>
    </row>
    <row r="2" spans="1:19" x14ac:dyDescent="0.2">
      <c r="A2" t="s">
        <v>25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45788.13</v>
      </c>
      <c r="D4" s="28">
        <v>10.33813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47">
        <v>45788.13</v>
      </c>
      <c r="D7" s="29" t="s">
        <v>49</v>
      </c>
    </row>
    <row r="8" spans="1:19" x14ac:dyDescent="0.2">
      <c r="A8" t="s">
        <v>5</v>
      </c>
      <c r="C8" s="47">
        <v>10.33813</v>
      </c>
      <c r="D8" s="29" t="s">
        <v>49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-1.8135269489000586E-4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-2.047111358608705E-5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57211.740848066787</v>
      </c>
      <c r="E15" s="14" t="s">
        <v>36</v>
      </c>
      <c r="F15" s="36">
        <v>1</v>
      </c>
    </row>
    <row r="16" spans="1:19" x14ac:dyDescent="0.2">
      <c r="A16" s="16" t="s">
        <v>6</v>
      </c>
      <c r="B16" s="10"/>
      <c r="C16" s="17">
        <f ca="1">+C8+C12</f>
        <v>10.338109528886413</v>
      </c>
      <c r="E16" s="14" t="s">
        <v>32</v>
      </c>
      <c r="F16" s="37">
        <f ca="1">NOW()+15018.5+$C$5/24</f>
        <v>60338.698692245365</v>
      </c>
    </row>
    <row r="17" spans="1:21" ht="13.5" thickBot="1" x14ac:dyDescent="0.25">
      <c r="A17" s="14" t="s">
        <v>29</v>
      </c>
      <c r="B17" s="10"/>
      <c r="C17" s="10">
        <f>COUNT(C21:C2191)</f>
        <v>13</v>
      </c>
      <c r="E17" s="14" t="s">
        <v>37</v>
      </c>
      <c r="F17" s="15">
        <f ca="1">ROUND(2*(F16-$C$7)/$C$8,0)/2+F15</f>
        <v>1408.5</v>
      </c>
    </row>
    <row r="18" spans="1:21" ht="14.25" thickTop="1" thickBot="1" x14ac:dyDescent="0.25">
      <c r="A18" s="16" t="s">
        <v>7</v>
      </c>
      <c r="B18" s="10"/>
      <c r="C18" s="19">
        <f ca="1">+C15</f>
        <v>57211.740848066787</v>
      </c>
      <c r="D18" s="20">
        <f ca="1">+C16</f>
        <v>10.338109528886413</v>
      </c>
      <c r="E18" s="14" t="s">
        <v>38</v>
      </c>
      <c r="F18" s="23">
        <f ca="1">ROUND(2*(F16-$C$15)/$C$16,0)/2+F15</f>
        <v>303.5</v>
      </c>
    </row>
    <row r="19" spans="1:21" ht="13.5" thickTop="1" x14ac:dyDescent="0.2">
      <c r="E19" s="14" t="s">
        <v>33</v>
      </c>
      <c r="F19" s="18">
        <f ca="1">+$C$15+$C$16*F18-15018.5-$C$5/24</f>
        <v>45331.252923417152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49</v>
      </c>
      <c r="C21" s="8">
        <v>45788.13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-1.8135269489000586E-4</v>
      </c>
      <c r="Q21" s="2">
        <f>+C21-15018.5</f>
        <v>30769.629999999997</v>
      </c>
    </row>
    <row r="22" spans="1:21" x14ac:dyDescent="0.2">
      <c r="A22" s="44" t="s">
        <v>50</v>
      </c>
      <c r="B22" s="45" t="s">
        <v>1</v>
      </c>
      <c r="C22" s="46">
        <v>57144.496169999999</v>
      </c>
      <c r="D22" s="46">
        <v>6.4700000000000001E-3</v>
      </c>
      <c r="E22">
        <f t="shared" ref="E22:E33" si="0">+(C22-C$7)/C$8</f>
        <v>1098.4932642557214</v>
      </c>
      <c r="F22">
        <f t="shared" ref="F22:F33" si="1">ROUND(2*E22,0)/2</f>
        <v>1098.5</v>
      </c>
      <c r="G22">
        <f t="shared" ref="G22:G33" si="2">+C22-(C$7+F22*C$8)</f>
        <v>-6.963499999983469E-2</v>
      </c>
      <c r="K22">
        <f t="shared" ref="K22:K33" si="3">+G22</f>
        <v>-6.963499999983469E-2</v>
      </c>
      <c r="O22">
        <f t="shared" ref="O22:O33" ca="1" si="4">+C$11+C$12*$F22</f>
        <v>-2.2668870969206629E-2</v>
      </c>
      <c r="Q22" s="2">
        <f t="shared" ref="Q22:Q33" si="5">+C22-15018.5</f>
        <v>42125.996169999999</v>
      </c>
    </row>
    <row r="23" spans="1:21" x14ac:dyDescent="0.2">
      <c r="A23" s="44" t="s">
        <v>50</v>
      </c>
      <c r="B23" s="45" t="s">
        <v>0</v>
      </c>
      <c r="C23" s="46">
        <v>57149.709159999999</v>
      </c>
      <c r="D23" s="46">
        <v>4.6899999999999997E-3</v>
      </c>
      <c r="E23">
        <f t="shared" si="0"/>
        <v>1098.9975130898918</v>
      </c>
      <c r="F23">
        <f t="shared" si="1"/>
        <v>1099</v>
      </c>
      <c r="G23">
        <f t="shared" si="2"/>
        <v>-2.5710000001708977E-2</v>
      </c>
      <c r="K23">
        <f t="shared" si="3"/>
        <v>-2.5710000001708977E-2</v>
      </c>
      <c r="O23">
        <f t="shared" ca="1" si="4"/>
        <v>-2.2679106525999675E-2</v>
      </c>
      <c r="Q23" s="2">
        <f t="shared" si="5"/>
        <v>42131.209159999999</v>
      </c>
    </row>
    <row r="24" spans="1:21" x14ac:dyDescent="0.2">
      <c r="A24" s="44" t="s">
        <v>50</v>
      </c>
      <c r="B24" s="45" t="s">
        <v>1</v>
      </c>
      <c r="C24" s="46">
        <v>57154.878539999998</v>
      </c>
      <c r="D24" s="46">
        <v>2.1729999999999999E-2</v>
      </c>
      <c r="E24">
        <f t="shared" si="0"/>
        <v>1099.4975435596186</v>
      </c>
      <c r="F24">
        <f t="shared" si="1"/>
        <v>1099.5</v>
      </c>
      <c r="G24">
        <f t="shared" si="2"/>
        <v>-2.539499999693362E-2</v>
      </c>
      <c r="K24">
        <f t="shared" si="3"/>
        <v>-2.539499999693362E-2</v>
      </c>
      <c r="O24">
        <f t="shared" ca="1" si="4"/>
        <v>-2.2689342082792718E-2</v>
      </c>
      <c r="Q24" s="2">
        <f t="shared" si="5"/>
        <v>42136.378539999998</v>
      </c>
    </row>
    <row r="25" spans="1:21" x14ac:dyDescent="0.2">
      <c r="A25" s="44" t="s">
        <v>50</v>
      </c>
      <c r="B25" s="45" t="s">
        <v>0</v>
      </c>
      <c r="C25" s="46">
        <v>57160.055899999999</v>
      </c>
      <c r="D25" s="46">
        <v>7.1000000000000002E-4</v>
      </c>
      <c r="E25">
        <f t="shared" si="0"/>
        <v>1099.9983459290995</v>
      </c>
      <c r="F25">
        <f t="shared" si="1"/>
        <v>1100</v>
      </c>
      <c r="G25">
        <f t="shared" si="2"/>
        <v>-1.7099999997299165E-2</v>
      </c>
      <c r="K25">
        <f t="shared" si="3"/>
        <v>-1.7099999997299165E-2</v>
      </c>
      <c r="O25">
        <f t="shared" ca="1" si="4"/>
        <v>-2.2699577639585761E-2</v>
      </c>
      <c r="Q25" s="2">
        <f t="shared" si="5"/>
        <v>42141.555899999999</v>
      </c>
    </row>
    <row r="26" spans="1:21" x14ac:dyDescent="0.2">
      <c r="A26" s="44" t="s">
        <v>50</v>
      </c>
      <c r="B26" s="45" t="s">
        <v>1</v>
      </c>
      <c r="C26" s="46">
        <v>57165.2235</v>
      </c>
      <c r="D26" s="46">
        <v>1.6999999999999999E-3</v>
      </c>
      <c r="E26">
        <f t="shared" si="0"/>
        <v>1100.4982042206861</v>
      </c>
      <c r="F26">
        <f t="shared" si="1"/>
        <v>1100.5</v>
      </c>
      <c r="G26">
        <f t="shared" si="2"/>
        <v>-1.8564999998488929E-2</v>
      </c>
      <c r="K26">
        <f t="shared" si="3"/>
        <v>-1.8564999998488929E-2</v>
      </c>
      <c r="O26">
        <f t="shared" ca="1" si="4"/>
        <v>-2.2709813196378804E-2</v>
      </c>
      <c r="Q26" s="2">
        <f t="shared" si="5"/>
        <v>42146.7235</v>
      </c>
    </row>
    <row r="27" spans="1:21" x14ac:dyDescent="0.2">
      <c r="A27" s="44" t="s">
        <v>50</v>
      </c>
      <c r="B27" s="45" t="s">
        <v>0</v>
      </c>
      <c r="C27" s="46">
        <v>57170.393499999998</v>
      </c>
      <c r="D27" s="46">
        <v>2.3000000000000001E-4</v>
      </c>
      <c r="E27">
        <f t="shared" si="0"/>
        <v>1100.9982946625746</v>
      </c>
      <c r="F27">
        <f t="shared" si="1"/>
        <v>1101</v>
      </c>
      <c r="G27">
        <f t="shared" si="2"/>
        <v>-1.7629999994824175E-2</v>
      </c>
      <c r="K27">
        <f t="shared" si="3"/>
        <v>-1.7629999994824175E-2</v>
      </c>
      <c r="O27">
        <f t="shared" ca="1" si="4"/>
        <v>-2.2720048753171847E-2</v>
      </c>
      <c r="Q27" s="2">
        <f t="shared" si="5"/>
        <v>42151.893499999998</v>
      </c>
    </row>
    <row r="28" spans="1:21" x14ac:dyDescent="0.2">
      <c r="A28" s="44" t="s">
        <v>50</v>
      </c>
      <c r="B28" s="45" t="s">
        <v>1</v>
      </c>
      <c r="C28" s="46">
        <v>57175.565569999999</v>
      </c>
      <c r="D28" s="46">
        <v>4.4400000000000004E-3</v>
      </c>
      <c r="E28">
        <f t="shared" si="0"/>
        <v>1101.4985853340984</v>
      </c>
      <c r="F28">
        <f t="shared" si="1"/>
        <v>1101.5</v>
      </c>
      <c r="G28">
        <f t="shared" si="2"/>
        <v>-1.4624999996158294E-2</v>
      </c>
      <c r="K28">
        <f t="shared" si="3"/>
        <v>-1.4624999996158294E-2</v>
      </c>
      <c r="O28">
        <f t="shared" ca="1" si="4"/>
        <v>-2.273028430996489E-2</v>
      </c>
      <c r="Q28" s="2">
        <f t="shared" si="5"/>
        <v>42157.065569999999</v>
      </c>
    </row>
    <row r="29" spans="1:21" x14ac:dyDescent="0.2">
      <c r="A29" s="44" t="s">
        <v>50</v>
      </c>
      <c r="B29" s="45" t="s">
        <v>0</v>
      </c>
      <c r="C29" s="46">
        <v>57180.733039999999</v>
      </c>
      <c r="D29" s="46">
        <v>2.3900000000000002E-3</v>
      </c>
      <c r="E29">
        <f t="shared" si="0"/>
        <v>1101.9984310508769</v>
      </c>
      <c r="F29">
        <f t="shared" si="1"/>
        <v>1102</v>
      </c>
      <c r="G29">
        <f t="shared" si="2"/>
        <v>-1.6219999997701962E-2</v>
      </c>
      <c r="K29">
        <f t="shared" si="3"/>
        <v>-1.6219999997701962E-2</v>
      </c>
      <c r="O29">
        <f t="shared" ca="1" si="4"/>
        <v>-2.2740519866757933E-2</v>
      </c>
      <c r="Q29" s="2">
        <f t="shared" si="5"/>
        <v>42162.233039999999</v>
      </c>
    </row>
    <row r="30" spans="1:21" x14ac:dyDescent="0.2">
      <c r="A30" s="44" t="s">
        <v>50</v>
      </c>
      <c r="B30" s="45" t="s">
        <v>0</v>
      </c>
      <c r="C30" s="46">
        <v>57191.071210000002</v>
      </c>
      <c r="D30" s="46">
        <v>6.0999999999999997E-4</v>
      </c>
      <c r="E30">
        <f t="shared" si="0"/>
        <v>1102.9984349200488</v>
      </c>
      <c r="F30">
        <f t="shared" si="1"/>
        <v>1103</v>
      </c>
      <c r="G30">
        <f t="shared" si="2"/>
        <v>-1.6179999998712447E-2</v>
      </c>
      <c r="K30">
        <f t="shared" si="3"/>
        <v>-1.6179999998712447E-2</v>
      </c>
      <c r="O30">
        <f t="shared" ca="1" si="4"/>
        <v>-2.2760990980344023E-2</v>
      </c>
      <c r="Q30" s="2">
        <f t="shared" si="5"/>
        <v>42172.571210000002</v>
      </c>
    </row>
    <row r="31" spans="1:21" x14ac:dyDescent="0.2">
      <c r="A31" s="44" t="s">
        <v>50</v>
      </c>
      <c r="B31" s="45" t="s">
        <v>0</v>
      </c>
      <c r="C31" s="46">
        <v>57201.410080000001</v>
      </c>
      <c r="D31" s="46">
        <v>3.3E-4</v>
      </c>
      <c r="E31">
        <f t="shared" si="0"/>
        <v>1103.9985064997252</v>
      </c>
      <c r="F31">
        <f t="shared" si="1"/>
        <v>1104</v>
      </c>
      <c r="G31">
        <f t="shared" si="2"/>
        <v>-1.5439999995578546E-2</v>
      </c>
      <c r="K31">
        <f t="shared" si="3"/>
        <v>-1.5439999995578546E-2</v>
      </c>
      <c r="O31">
        <f t="shared" ca="1" si="4"/>
        <v>-2.2781462093930109E-2</v>
      </c>
      <c r="Q31" s="2">
        <f t="shared" si="5"/>
        <v>42182.910080000001</v>
      </c>
    </row>
    <row r="32" spans="1:21" x14ac:dyDescent="0.2">
      <c r="A32" s="44" t="s">
        <v>50</v>
      </c>
      <c r="B32" s="45" t="s">
        <v>1</v>
      </c>
      <c r="C32" s="46">
        <v>57206.576809999999</v>
      </c>
      <c r="D32" s="46">
        <v>1.1900000000000001E-3</v>
      </c>
      <c r="E32">
        <f t="shared" si="0"/>
        <v>1104.4982806368271</v>
      </c>
      <c r="F32">
        <f t="shared" si="1"/>
        <v>1104.5</v>
      </c>
      <c r="G32">
        <f t="shared" si="2"/>
        <v>-1.7775000000256114E-2</v>
      </c>
      <c r="K32">
        <f t="shared" si="3"/>
        <v>-1.7775000000256114E-2</v>
      </c>
      <c r="O32">
        <f t="shared" ca="1" si="4"/>
        <v>-2.2791697650723152E-2</v>
      </c>
      <c r="Q32" s="2">
        <f t="shared" si="5"/>
        <v>42188.076809999999</v>
      </c>
    </row>
    <row r="33" spans="1:17" x14ac:dyDescent="0.2">
      <c r="A33" s="44" t="s">
        <v>50</v>
      </c>
      <c r="B33" s="45" t="s">
        <v>0</v>
      </c>
      <c r="C33" s="46">
        <v>57211.74497</v>
      </c>
      <c r="D33" s="46">
        <v>3.0400000000000002E-3</v>
      </c>
      <c r="E33">
        <f t="shared" si="0"/>
        <v>1104.9981930968177</v>
      </c>
      <c r="F33">
        <f t="shared" si="1"/>
        <v>1105</v>
      </c>
      <c r="G33">
        <f t="shared" si="2"/>
        <v>-1.8679999993764795E-2</v>
      </c>
      <c r="K33">
        <f t="shared" si="3"/>
        <v>-1.8679999993764795E-2</v>
      </c>
      <c r="O33">
        <f t="shared" ca="1" si="4"/>
        <v>-2.2801933207516195E-2</v>
      </c>
      <c r="Q33" s="2">
        <f t="shared" si="5"/>
        <v>42193.24497</v>
      </c>
    </row>
    <row r="34" spans="1:17" x14ac:dyDescent="0.2"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43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2024-01-29T03:46:07Z</dcterms:modified>
</cp:coreProperties>
</file>