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8F3F66A-2C54-430D-817D-C0D431BB0E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2" i="1"/>
  <c r="O23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<sst xmlns="http://schemas.openxmlformats.org/spreadsheetml/2006/main" count="61" uniqueCount="53">
  <si>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</si>
  <si>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</si>
  <si>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</si>
  <si>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</si>
  <si>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</si>
  <si>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</si>
  <si>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</si>
  <si>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</si>
  <si>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</si>
  <si>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</si>
  <si>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</si>
  <si>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</si>
  <si>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</si>
  <si>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</si>
  <si>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</si>
  <si>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</si>
  <si>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</si>
  <si>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</si>
  <si>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</si>
  <si>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</si>
  <si>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</si>
  <si>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</si>
  <si>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</si>
  <si>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</si>
  <si>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</si>
  <si>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</si>
  <si>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</si>
  <si>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</si>
  <si>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</si>
  <si>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</si>
  <si>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</si>
  <si>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</si>
  <si>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</si>
  <si>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</si>
  <si>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</si>
  <si>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</si>
  <si>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</si>
  <si>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</si>
  <si>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</si>
  <si>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</si>
  <si>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</si>
  <si>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</si>
  <si>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</si>
  <si>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</si>
  <si>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</si>
  <si>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LINEAR 4865609 Cnc</t>
  </si>
  <si>
    <t>EW</t>
  </si>
  <si>
    <t>VSX</t>
  </si>
  <si>
    <t>BAV 91</t>
  </si>
  <si>
    <t>14.35 (0.33)</t>
  </si>
  <si>
    <t xml:space="preserve">Mag CV 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</si>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</sst>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LINEAR 4865609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2.4039999989327043E-3</c:v>
                </c:pt>
                <c:pt idx="3">
                  <c:v>-2.6399999478599057E-4</c:v>
                </c:pt>
                <c:pt idx="4">
                  <c:v>2.4239999984274618E-3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7.4888176144573108E-4</c:v>
                </c:pt>
                <c:pt idx="1">
                  <c:v>7.4888176144573108E-4</c:v>
                </c:pt>
                <c:pt idx="2">
                  <c:v>7.4988616242041919E-4</c:v>
                </c:pt>
                <c:pt idx="3">
                  <c:v>1.1345717357259758E-3</c:v>
                </c:pt>
                <c:pt idx="4">
                  <c:v>1.1817785815363183E-3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0.5</c:v>
                      </c:pt>
                      <c:pt idx="3">
                        <c:v>192</c:v>
                      </c:pt>
                      <c:pt idx="4">
                        <c:v>215.5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2.4039999989327043E-3</c:v>
                </c:pt>
                <c:pt idx="3">
                  <c:v>-2.6399999478599057E-4</c:v>
                </c:pt>
                <c:pt idx="4">
                  <c:v>2.4239999984274618E-3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7.4888176144573108E-4</c:v>
                </c:pt>
                <c:pt idx="1">
                  <c:v>7.4888176144573108E-4</c:v>
                </c:pt>
                <c:pt idx="2">
                  <c:v>7.4988616242041919E-4</c:v>
                </c:pt>
                <c:pt idx="3">
                  <c:v>1.1345717357259758E-3</c:v>
                </c:pt>
                <c:pt idx="4">
                  <c:v>1.1817785815363183E-3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192</c:v>
                </c:pt>
                <c:pt idx="4">
                  <c:v>215.5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59940.553899999999</v>
      </c>
      <c r="D7" s="13" t="s">
        <v>48</v>
      </c>
    </row>
    <row r="8" spans="1:15" ht="12.95" customHeight="1" x14ac:dyDescent="0.2">
      <c r="A8" s="20" t="s">
        <v>3</v>
      </c>
      <c r="C8" s="28">
        <v>0.29659200000000002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7.4888176144573108E-4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2.0088019493762752E-6</v>
      </c>
      <c r="D12" s="21"/>
      <c r="E12" s="35" t="s">
        <v>50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60541.790206712962</v>
      </c>
    </row>
    <row r="15" spans="1:15" ht="12.95" customHeight="1" x14ac:dyDescent="0.2">
      <c r="A15" s="17" t="s">
        <v>17</v>
      </c>
      <c r="C15" s="18">
        <f ca="1">(C7+C11)+(C8+C12)*INT(MAX(F21:F3533))</f>
        <v>60004.322360774182</v>
      </c>
      <c r="E15" s="37" t="s">
        <v>33</v>
      </c>
      <c r="F15" s="39">
        <f ca="1">ROUND(2*(F14-$C$7)/$C$8,0)/2+F13</f>
        <v>2028</v>
      </c>
    </row>
    <row r="16" spans="1:15" ht="12.95" customHeight="1" x14ac:dyDescent="0.2">
      <c r="A16" s="17" t="s">
        <v>4</v>
      </c>
      <c r="C16" s="18">
        <f ca="1">+C8+C12</f>
        <v>0.29659400880194942</v>
      </c>
      <c r="E16" s="37" t="s">
        <v>34</v>
      </c>
      <c r="F16" s="39">
        <f ca="1">ROUND(2*(F14-$C$15)/$C$16,0)/2+F13</f>
        <v>1813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45523.943132065455</v>
      </c>
    </row>
    <row r="18" spans="1:21" ht="12.95" customHeight="1" thickTop="1" thickBot="1" x14ac:dyDescent="0.25">
      <c r="A18" s="17" t="s">
        <v>5</v>
      </c>
      <c r="C18" s="24">
        <f ca="1">+C15</f>
        <v>60004.322360774182</v>
      </c>
      <c r="D18" s="25">
        <f ca="1">+C16</f>
        <v>0.29659400880194942</v>
      </c>
      <c r="E18" s="42" t="s">
        <v>44</v>
      </c>
      <c r="F18" s="41">
        <f ca="1">+($C$15+$C$16*$F$16)-($C$16/2)-15018.5-$C$5/24</f>
        <v>45523.794835061053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59940.553899999999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7.4888176144573108E-4</v>
      </c>
      <c r="Q21" s="26">
        <f>+C21-15018.5</f>
        <v>44922.053899999999</v>
      </c>
    </row>
    <row r="22" spans="1:21" ht="12.95" customHeight="1" x14ac:dyDescent="0.2">
      <c r="A22" s="43" t="s">
        <v>51</v>
      </c>
      <c r="B22" s="44" t="s">
        <v>52</v>
      </c>
      <c r="C22" s="43">
        <v>59940.553899999999</v>
      </c>
      <c r="D22" s="43">
        <v>3.5000000000000001E-3</v>
      </c>
      <c r="E22" s="20">
        <f t="shared" ref="E22:E25" si="0">+(C22-C$7)/C$8</f>
        <v>0</v>
      </c>
      <c r="F22" s="20">
        <f t="shared" ref="F22:F25" si="1">ROUND(2*E22,0)/2</f>
        <v>0</v>
      </c>
      <c r="G22" s="20">
        <f t="shared" ref="G22:G25" si="2">+C22-(C$7+F22*C$8)</f>
        <v>0</v>
      </c>
      <c r="K22" s="20">
        <f t="shared" ref="K22:K25" si="3">+G22</f>
        <v>0</v>
      </c>
      <c r="O22" s="20">
        <f t="shared" ref="O22:O25" ca="1" si="4">+C$11+C$12*$F22</f>
        <v>7.4888176144573108E-4</v>
      </c>
      <c r="Q22" s="26">
        <f t="shared" ref="Q22:Q25" si="5">+C22-15018.5</f>
        <v>44922.053899999999</v>
      </c>
    </row>
    <row r="23" spans="1:21" ht="12.95" customHeight="1" x14ac:dyDescent="0.2">
      <c r="A23" s="43" t="s">
        <v>51</v>
      </c>
      <c r="B23" s="44" t="s">
        <v>52</v>
      </c>
      <c r="C23" s="43">
        <v>59940.704599999997</v>
      </c>
      <c r="D23" s="43">
        <v>3.5000000000000001E-3</v>
      </c>
      <c r="E23" s="20">
        <f t="shared" si="0"/>
        <v>0.50810541079436944</v>
      </c>
      <c r="F23" s="20">
        <f t="shared" si="1"/>
        <v>0.5</v>
      </c>
      <c r="G23" s="20">
        <f t="shared" si="2"/>
        <v>2.4039999989327043E-3</v>
      </c>
      <c r="K23" s="20">
        <f t="shared" si="3"/>
        <v>2.4039999989327043E-3</v>
      </c>
      <c r="O23" s="20">
        <f t="shared" ca="1" si="4"/>
        <v>7.4988616242041919E-4</v>
      </c>
      <c r="Q23" s="26">
        <f t="shared" si="5"/>
        <v>44922.204599999997</v>
      </c>
    </row>
    <row r="24" spans="1:21" ht="12.95" customHeight="1" x14ac:dyDescent="0.2">
      <c r="A24" s="43" t="s">
        <v>51</v>
      </c>
      <c r="B24" s="44" t="s">
        <v>52</v>
      </c>
      <c r="C24" s="43">
        <v>59997.499300000003</v>
      </c>
      <c r="D24" s="43">
        <v>3.5000000000000001E-3</v>
      </c>
      <c r="E24" s="20">
        <f t="shared" si="0"/>
        <v>191.99910988834543</v>
      </c>
      <c r="F24" s="20">
        <f t="shared" si="1"/>
        <v>192</v>
      </c>
      <c r="G24" s="20">
        <f t="shared" si="2"/>
        <v>-2.6399999478599057E-4</v>
      </c>
      <c r="K24" s="20">
        <f t="shared" si="3"/>
        <v>-2.6399999478599057E-4</v>
      </c>
      <c r="O24" s="20">
        <f t="shared" ca="1" si="4"/>
        <v>1.1345717357259758E-3</v>
      </c>
      <c r="Q24" s="26">
        <f t="shared" si="5"/>
        <v>44978.999300000003</v>
      </c>
    </row>
    <row r="25" spans="1:21" ht="12.95" customHeight="1" x14ac:dyDescent="0.2">
      <c r="A25" s="43" t="s">
        <v>51</v>
      </c>
      <c r="B25" s="44" t="s">
        <v>52</v>
      </c>
      <c r="C25" s="43">
        <v>60004.471899999997</v>
      </c>
      <c r="D25" s="43">
        <v>3.5000000000000001E-3</v>
      </c>
      <c r="E25" s="20">
        <f t="shared" si="0"/>
        <v>215.50817284349492</v>
      </c>
      <c r="F25" s="20">
        <f t="shared" si="1"/>
        <v>215.5</v>
      </c>
      <c r="G25" s="20">
        <f t="shared" si="2"/>
        <v>2.4239999984274618E-3</v>
      </c>
      <c r="K25" s="20">
        <f t="shared" si="3"/>
        <v>2.4239999984274618E-3</v>
      </c>
      <c r="O25" s="20">
        <f t="shared" ca="1" si="4"/>
        <v>1.1817785815363183E-3</v>
      </c>
      <c r="Q25" s="26">
        <f t="shared" si="5"/>
        <v>44985.971899999997</v>
      </c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2024-08-19T06:57:53Z</dcterms:modified>
</cp:coreProperties>
</file>