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CD44A775-AB6C-47E6-9C4B-C1FB88E0BF1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K22" i="1"/>
  <c r="E23" i="1"/>
  <c r="F23" i="1"/>
  <c r="G23" i="1"/>
  <c r="K23" i="1"/>
  <c r="E24" i="1"/>
  <c r="F24" i="1"/>
  <c r="G24" i="1"/>
  <c r="K24" i="1"/>
  <c r="E25" i="1"/>
  <c r="F25" i="1"/>
  <c r="G25" i="1"/>
  <c r="K25" i="1"/>
  <c r="E21" i="1"/>
  <c r="F21" i="1"/>
  <c r="G21" i="1"/>
  <c r="I21" i="1"/>
  <c r="E26" i="1"/>
  <c r="F26" i="1"/>
  <c r="G26" i="1"/>
  <c r="K26" i="1"/>
  <c r="E27" i="1"/>
  <c r="F27" i="1"/>
  <c r="G27" i="1"/>
  <c r="K27" i="1"/>
  <c r="Q22" i="1"/>
  <c r="Q23" i="1"/>
  <c r="Q24" i="1"/>
  <c r="Q25" i="1"/>
  <c r="Q26" i="1"/>
  <c r="Q27" i="1"/>
  <c r="H188" i="2"/>
  <c r="B188" i="2"/>
  <c r="G188" i="2"/>
  <c r="D188" i="2"/>
  <c r="C188" i="2"/>
  <c r="A188" i="2"/>
  <c r="H187" i="2"/>
  <c r="G187" i="2"/>
  <c r="D187" i="2"/>
  <c r="C187" i="2"/>
  <c r="B187" i="2"/>
  <c r="A187" i="2"/>
  <c r="H186" i="2"/>
  <c r="G186" i="2"/>
  <c r="C186" i="2"/>
  <c r="D186" i="2"/>
  <c r="B186" i="2"/>
  <c r="A186" i="2"/>
  <c r="H185" i="2"/>
  <c r="B185" i="2"/>
  <c r="G185" i="2"/>
  <c r="C185" i="2"/>
  <c r="D185" i="2"/>
  <c r="A185" i="2"/>
  <c r="H184" i="2"/>
  <c r="B184" i="2"/>
  <c r="G184" i="2"/>
  <c r="D184" i="2"/>
  <c r="C184" i="2"/>
  <c r="A184" i="2"/>
  <c r="H183" i="2"/>
  <c r="G183" i="2"/>
  <c r="D183" i="2"/>
  <c r="C183" i="2"/>
  <c r="B183" i="2"/>
  <c r="A183" i="2"/>
  <c r="H182" i="2"/>
  <c r="G182" i="2"/>
  <c r="C182" i="2"/>
  <c r="D182" i="2"/>
  <c r="B182" i="2"/>
  <c r="A182" i="2"/>
  <c r="H181" i="2"/>
  <c r="B181" i="2"/>
  <c r="G181" i="2"/>
  <c r="C181" i="2"/>
  <c r="D181" i="2"/>
  <c r="A181" i="2"/>
  <c r="H180" i="2"/>
  <c r="B180" i="2"/>
  <c r="G180" i="2"/>
  <c r="D180" i="2"/>
  <c r="C180" i="2"/>
  <c r="A180" i="2"/>
  <c r="H179" i="2"/>
  <c r="G179" i="2"/>
  <c r="D179" i="2"/>
  <c r="C179" i="2"/>
  <c r="B179" i="2"/>
  <c r="A179" i="2"/>
  <c r="H178" i="2"/>
  <c r="G178" i="2"/>
  <c r="C178" i="2"/>
  <c r="D178" i="2"/>
  <c r="B178" i="2"/>
  <c r="A178" i="2"/>
  <c r="H177" i="2"/>
  <c r="B177" i="2"/>
  <c r="G177" i="2"/>
  <c r="C177" i="2"/>
  <c r="D177" i="2"/>
  <c r="A177" i="2"/>
  <c r="H176" i="2"/>
  <c r="B176" i="2"/>
  <c r="G176" i="2"/>
  <c r="D176" i="2"/>
  <c r="C176" i="2"/>
  <c r="A176" i="2"/>
  <c r="H175" i="2"/>
  <c r="G175" i="2"/>
  <c r="D175" i="2"/>
  <c r="C175" i="2"/>
  <c r="B175" i="2"/>
  <c r="A175" i="2"/>
  <c r="H174" i="2"/>
  <c r="G174" i="2"/>
  <c r="C174" i="2"/>
  <c r="D174" i="2"/>
  <c r="B174" i="2"/>
  <c r="A174" i="2"/>
  <c r="H173" i="2"/>
  <c r="B173" i="2"/>
  <c r="G173" i="2"/>
  <c r="C173" i="2"/>
  <c r="D173" i="2"/>
  <c r="A173" i="2"/>
  <c r="H172" i="2"/>
  <c r="B172" i="2"/>
  <c r="G172" i="2"/>
  <c r="D172" i="2"/>
  <c r="C172" i="2"/>
  <c r="A172" i="2"/>
  <c r="H171" i="2"/>
  <c r="G171" i="2"/>
  <c r="D171" i="2"/>
  <c r="C171" i="2"/>
  <c r="B171" i="2"/>
  <c r="A171" i="2"/>
  <c r="H170" i="2"/>
  <c r="G170" i="2"/>
  <c r="C170" i="2"/>
  <c r="D170" i="2"/>
  <c r="B170" i="2"/>
  <c r="A170" i="2"/>
  <c r="H169" i="2"/>
  <c r="B169" i="2"/>
  <c r="G169" i="2"/>
  <c r="C169" i="2"/>
  <c r="D169" i="2"/>
  <c r="A169" i="2"/>
  <c r="H168" i="2"/>
  <c r="B168" i="2"/>
  <c r="G168" i="2"/>
  <c r="D168" i="2"/>
  <c r="C168" i="2"/>
  <c r="A168" i="2"/>
  <c r="H167" i="2"/>
  <c r="G167" i="2"/>
  <c r="D167" i="2"/>
  <c r="C167" i="2"/>
  <c r="B167" i="2"/>
  <c r="A167" i="2"/>
  <c r="H166" i="2"/>
  <c r="G166" i="2"/>
  <c r="C166" i="2"/>
  <c r="D166" i="2"/>
  <c r="B166" i="2"/>
  <c r="A166" i="2"/>
  <c r="H165" i="2"/>
  <c r="B165" i="2"/>
  <c r="G165" i="2"/>
  <c r="C165" i="2"/>
  <c r="D165" i="2"/>
  <c r="A165" i="2"/>
  <c r="H164" i="2"/>
  <c r="B164" i="2"/>
  <c r="G164" i="2"/>
  <c r="D164" i="2"/>
  <c r="C164" i="2"/>
  <c r="A164" i="2"/>
  <c r="H163" i="2"/>
  <c r="G163" i="2"/>
  <c r="D163" i="2"/>
  <c r="C163" i="2"/>
  <c r="B163" i="2"/>
  <c r="A163" i="2"/>
  <c r="H162" i="2"/>
  <c r="G162" i="2"/>
  <c r="C162" i="2"/>
  <c r="D162" i="2"/>
  <c r="B162" i="2"/>
  <c r="A162" i="2"/>
  <c r="H161" i="2"/>
  <c r="B161" i="2"/>
  <c r="G161" i="2"/>
  <c r="C161" i="2"/>
  <c r="D161" i="2"/>
  <c r="A161" i="2"/>
  <c r="H160" i="2"/>
  <c r="B160" i="2"/>
  <c r="G160" i="2"/>
  <c r="D160" i="2"/>
  <c r="C160" i="2"/>
  <c r="A160" i="2"/>
  <c r="H159" i="2"/>
  <c r="G159" i="2"/>
  <c r="D159" i="2"/>
  <c r="C159" i="2"/>
  <c r="B159" i="2"/>
  <c r="A159" i="2"/>
  <c r="H158" i="2"/>
  <c r="G158" i="2"/>
  <c r="C158" i="2"/>
  <c r="D158" i="2"/>
  <c r="B158" i="2"/>
  <c r="A158" i="2"/>
  <c r="H157" i="2"/>
  <c r="B157" i="2"/>
  <c r="G157" i="2"/>
  <c r="C157" i="2"/>
  <c r="D157" i="2"/>
  <c r="A157" i="2"/>
  <c r="H156" i="2"/>
  <c r="B156" i="2"/>
  <c r="G156" i="2"/>
  <c r="D156" i="2"/>
  <c r="C156" i="2"/>
  <c r="A156" i="2"/>
  <c r="H155" i="2"/>
  <c r="G155" i="2"/>
  <c r="D155" i="2"/>
  <c r="C155" i="2"/>
  <c r="B155" i="2"/>
  <c r="A155" i="2"/>
  <c r="H154" i="2"/>
  <c r="G154" i="2"/>
  <c r="C154" i="2"/>
  <c r="D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D151" i="2"/>
  <c r="C151" i="2"/>
  <c r="B151" i="2"/>
  <c r="A151" i="2"/>
  <c r="H150" i="2"/>
  <c r="G150" i="2"/>
  <c r="C150" i="2"/>
  <c r="D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D147" i="2"/>
  <c r="C147" i="2"/>
  <c r="B147" i="2"/>
  <c r="A147" i="2"/>
  <c r="H146" i="2"/>
  <c r="G146" i="2"/>
  <c r="C146" i="2"/>
  <c r="D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D143" i="2"/>
  <c r="C143" i="2"/>
  <c r="B143" i="2"/>
  <c r="A143" i="2"/>
  <c r="H142" i="2"/>
  <c r="G142" i="2"/>
  <c r="C142" i="2"/>
  <c r="D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D139" i="2"/>
  <c r="C139" i="2"/>
  <c r="B139" i="2"/>
  <c r="A139" i="2"/>
  <c r="H138" i="2"/>
  <c r="G138" i="2"/>
  <c r="C138" i="2"/>
  <c r="D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D135" i="2"/>
  <c r="C135" i="2"/>
  <c r="B135" i="2"/>
  <c r="A135" i="2"/>
  <c r="H134" i="2"/>
  <c r="G134" i="2"/>
  <c r="C134" i="2"/>
  <c r="D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D131" i="2"/>
  <c r="C131" i="2"/>
  <c r="B131" i="2"/>
  <c r="A131" i="2"/>
  <c r="H130" i="2"/>
  <c r="G130" i="2"/>
  <c r="C130" i="2"/>
  <c r="D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D127" i="2"/>
  <c r="C127" i="2"/>
  <c r="B127" i="2"/>
  <c r="A127" i="2"/>
  <c r="H126" i="2"/>
  <c r="G126" i="2"/>
  <c r="C126" i="2"/>
  <c r="D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D123" i="2"/>
  <c r="C123" i="2"/>
  <c r="B123" i="2"/>
  <c r="A123" i="2"/>
  <c r="H122" i="2"/>
  <c r="G122" i="2"/>
  <c r="C122" i="2"/>
  <c r="D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D119" i="2"/>
  <c r="C119" i="2"/>
  <c r="B119" i="2"/>
  <c r="A119" i="2"/>
  <c r="H118" i="2"/>
  <c r="G118" i="2"/>
  <c r="C118" i="2"/>
  <c r="D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D115" i="2"/>
  <c r="C115" i="2"/>
  <c r="B115" i="2"/>
  <c r="A115" i="2"/>
  <c r="H114" i="2"/>
  <c r="G114" i="2"/>
  <c r="C114" i="2"/>
  <c r="D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D111" i="2"/>
  <c r="C111" i="2"/>
  <c r="B111" i="2"/>
  <c r="A111" i="2"/>
  <c r="H110" i="2"/>
  <c r="G110" i="2"/>
  <c r="C110" i="2"/>
  <c r="D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D107" i="2"/>
  <c r="C107" i="2"/>
  <c r="B107" i="2"/>
  <c r="A107" i="2"/>
  <c r="H106" i="2"/>
  <c r="G106" i="2"/>
  <c r="C106" i="2"/>
  <c r="D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D103" i="2"/>
  <c r="C103" i="2"/>
  <c r="B103" i="2"/>
  <c r="A103" i="2"/>
  <c r="H102" i="2"/>
  <c r="G102" i="2"/>
  <c r="C102" i="2"/>
  <c r="D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D99" i="2"/>
  <c r="C99" i="2"/>
  <c r="B99" i="2"/>
  <c r="A99" i="2"/>
  <c r="H98" i="2"/>
  <c r="G98" i="2"/>
  <c r="C98" i="2"/>
  <c r="D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D95" i="2"/>
  <c r="C95" i="2"/>
  <c r="B95" i="2"/>
  <c r="A95" i="2"/>
  <c r="H94" i="2"/>
  <c r="G94" i="2"/>
  <c r="C94" i="2"/>
  <c r="D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D91" i="2"/>
  <c r="C91" i="2"/>
  <c r="B91" i="2"/>
  <c r="A91" i="2"/>
  <c r="H90" i="2"/>
  <c r="G90" i="2"/>
  <c r="C90" i="2"/>
  <c r="D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D87" i="2"/>
  <c r="C87" i="2"/>
  <c r="B87" i="2"/>
  <c r="A87" i="2"/>
  <c r="H86" i="2"/>
  <c r="G86" i="2"/>
  <c r="C86" i="2"/>
  <c r="D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D83" i="2"/>
  <c r="C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D77" i="2"/>
  <c r="C77" i="2"/>
  <c r="B77" i="2"/>
  <c r="A77" i="2"/>
  <c r="H76" i="2"/>
  <c r="G76" i="2"/>
  <c r="D76" i="2"/>
  <c r="C76" i="2"/>
  <c r="B76" i="2"/>
  <c r="A76" i="2"/>
  <c r="H75" i="2"/>
  <c r="B75" i="2"/>
  <c r="G75" i="2"/>
  <c r="C75" i="2"/>
  <c r="D75" i="2"/>
  <c r="A75" i="2"/>
  <c r="H74" i="2"/>
  <c r="G74" i="2"/>
  <c r="C74" i="2"/>
  <c r="D74" i="2"/>
  <c r="B74" i="2"/>
  <c r="A74" i="2"/>
  <c r="H73" i="2"/>
  <c r="G73" i="2"/>
  <c r="D73" i="2"/>
  <c r="C73" i="2"/>
  <c r="B73" i="2"/>
  <c r="A73" i="2"/>
  <c r="H72" i="2"/>
  <c r="B72" i="2"/>
  <c r="G72" i="2"/>
  <c r="D72" i="2"/>
  <c r="C72" i="2"/>
  <c r="A72" i="2"/>
  <c r="H71" i="2"/>
  <c r="B71" i="2"/>
  <c r="G71" i="2"/>
  <c r="C71" i="2"/>
  <c r="D71" i="2"/>
  <c r="A71" i="2"/>
  <c r="H70" i="2"/>
  <c r="G70" i="2"/>
  <c r="C70" i="2"/>
  <c r="D70" i="2"/>
  <c r="B70" i="2"/>
  <c r="A70" i="2"/>
  <c r="H69" i="2"/>
  <c r="G69" i="2"/>
  <c r="D69" i="2"/>
  <c r="C69" i="2"/>
  <c r="B69" i="2"/>
  <c r="A69" i="2"/>
  <c r="H68" i="2"/>
  <c r="B68" i="2"/>
  <c r="G68" i="2"/>
  <c r="D68" i="2"/>
  <c r="C68" i="2"/>
  <c r="A68" i="2"/>
  <c r="H67" i="2"/>
  <c r="B67" i="2"/>
  <c r="G67" i="2"/>
  <c r="C67" i="2"/>
  <c r="D67" i="2"/>
  <c r="A67" i="2"/>
  <c r="H66" i="2"/>
  <c r="G66" i="2"/>
  <c r="C66" i="2"/>
  <c r="D66" i="2"/>
  <c r="B66" i="2"/>
  <c r="A66" i="2"/>
  <c r="H65" i="2"/>
  <c r="G65" i="2"/>
  <c r="D65" i="2"/>
  <c r="C65" i="2"/>
  <c r="B65" i="2"/>
  <c r="A65" i="2"/>
  <c r="H64" i="2"/>
  <c r="B64" i="2"/>
  <c r="G64" i="2"/>
  <c r="D64" i="2"/>
  <c r="C64" i="2"/>
  <c r="A64" i="2"/>
  <c r="H63" i="2"/>
  <c r="B63" i="2"/>
  <c r="G63" i="2"/>
  <c r="C63" i="2"/>
  <c r="D63" i="2"/>
  <c r="A63" i="2"/>
  <c r="H62" i="2"/>
  <c r="G62" i="2"/>
  <c r="C62" i="2"/>
  <c r="D62" i="2"/>
  <c r="B62" i="2"/>
  <c r="A62" i="2"/>
  <c r="H61" i="2"/>
  <c r="G61" i="2"/>
  <c r="D61" i="2"/>
  <c r="C61" i="2"/>
  <c r="B61" i="2"/>
  <c r="A61" i="2"/>
  <c r="H60" i="2"/>
  <c r="B60" i="2"/>
  <c r="G60" i="2"/>
  <c r="D60" i="2"/>
  <c r="C60" i="2"/>
  <c r="A60" i="2"/>
  <c r="H59" i="2"/>
  <c r="B59" i="2"/>
  <c r="G59" i="2"/>
  <c r="C59" i="2"/>
  <c r="D59" i="2"/>
  <c r="A59" i="2"/>
  <c r="H58" i="2"/>
  <c r="G58" i="2"/>
  <c r="C58" i="2"/>
  <c r="D58" i="2"/>
  <c r="B58" i="2"/>
  <c r="A58" i="2"/>
  <c r="H57" i="2"/>
  <c r="G57" i="2"/>
  <c r="D57" i="2"/>
  <c r="C57" i="2"/>
  <c r="B57" i="2"/>
  <c r="A57" i="2"/>
  <c r="H56" i="2"/>
  <c r="B56" i="2"/>
  <c r="G56" i="2"/>
  <c r="D56" i="2"/>
  <c r="C56" i="2"/>
  <c r="A56" i="2"/>
  <c r="H55" i="2"/>
  <c r="B55" i="2"/>
  <c r="G55" i="2"/>
  <c r="C55" i="2"/>
  <c r="D55" i="2"/>
  <c r="A55" i="2"/>
  <c r="H54" i="2"/>
  <c r="G54" i="2"/>
  <c r="C54" i="2"/>
  <c r="D54" i="2"/>
  <c r="B54" i="2"/>
  <c r="A54" i="2"/>
  <c r="H53" i="2"/>
  <c r="G53" i="2"/>
  <c r="D53" i="2"/>
  <c r="C53" i="2"/>
  <c r="B53" i="2"/>
  <c r="A53" i="2"/>
  <c r="H52" i="2"/>
  <c r="B52" i="2"/>
  <c r="G52" i="2"/>
  <c r="D52" i="2"/>
  <c r="C52" i="2"/>
  <c r="A52" i="2"/>
  <c r="H51" i="2"/>
  <c r="B51" i="2"/>
  <c r="G51" i="2"/>
  <c r="C51" i="2"/>
  <c r="D51" i="2"/>
  <c r="A51" i="2"/>
  <c r="H50" i="2"/>
  <c r="G50" i="2"/>
  <c r="C50" i="2"/>
  <c r="D50" i="2"/>
  <c r="B50" i="2"/>
  <c r="A50" i="2"/>
  <c r="H49" i="2"/>
  <c r="G49" i="2"/>
  <c r="D49" i="2"/>
  <c r="C49" i="2"/>
  <c r="B49" i="2"/>
  <c r="A49" i="2"/>
  <c r="H48" i="2"/>
  <c r="B48" i="2"/>
  <c r="G48" i="2"/>
  <c r="D48" i="2"/>
  <c r="C48" i="2"/>
  <c r="A48" i="2"/>
  <c r="H47" i="2"/>
  <c r="B47" i="2"/>
  <c r="G47" i="2"/>
  <c r="C47" i="2"/>
  <c r="D47" i="2"/>
  <c r="A47" i="2"/>
  <c r="H46" i="2"/>
  <c r="G46" i="2"/>
  <c r="C46" i="2"/>
  <c r="D46" i="2"/>
  <c r="B46" i="2"/>
  <c r="A46" i="2"/>
  <c r="H45" i="2"/>
  <c r="G45" i="2"/>
  <c r="D45" i="2"/>
  <c r="C45" i="2"/>
  <c r="B45" i="2"/>
  <c r="A45" i="2"/>
  <c r="H44" i="2"/>
  <c r="B44" i="2"/>
  <c r="G44" i="2"/>
  <c r="D44" i="2"/>
  <c r="C44" i="2"/>
  <c r="A44" i="2"/>
  <c r="H43" i="2"/>
  <c r="B43" i="2"/>
  <c r="G43" i="2"/>
  <c r="C43" i="2"/>
  <c r="D43" i="2"/>
  <c r="A43" i="2"/>
  <c r="H42" i="2"/>
  <c r="G42" i="2"/>
  <c r="C42" i="2"/>
  <c r="D42" i="2"/>
  <c r="B42" i="2"/>
  <c r="A42" i="2"/>
  <c r="H41" i="2"/>
  <c r="G41" i="2"/>
  <c r="D41" i="2"/>
  <c r="C41" i="2"/>
  <c r="B41" i="2"/>
  <c r="A41" i="2"/>
  <c r="H40" i="2"/>
  <c r="B40" i="2"/>
  <c r="G40" i="2"/>
  <c r="D40" i="2"/>
  <c r="C40" i="2"/>
  <c r="A40" i="2"/>
  <c r="H39" i="2"/>
  <c r="B39" i="2"/>
  <c r="G39" i="2"/>
  <c r="C39" i="2"/>
  <c r="D39" i="2"/>
  <c r="A39" i="2"/>
  <c r="H38" i="2"/>
  <c r="G38" i="2"/>
  <c r="C38" i="2"/>
  <c r="D38" i="2"/>
  <c r="B38" i="2"/>
  <c r="A38" i="2"/>
  <c r="H37" i="2"/>
  <c r="G37" i="2"/>
  <c r="D37" i="2"/>
  <c r="C37" i="2"/>
  <c r="B37" i="2"/>
  <c r="A37" i="2"/>
  <c r="H36" i="2"/>
  <c r="B36" i="2"/>
  <c r="G36" i="2"/>
  <c r="D36" i="2"/>
  <c r="C36" i="2"/>
  <c r="A36" i="2"/>
  <c r="H35" i="2"/>
  <c r="B35" i="2"/>
  <c r="G35" i="2"/>
  <c r="C35" i="2"/>
  <c r="D35" i="2"/>
  <c r="A35" i="2"/>
  <c r="H34" i="2"/>
  <c r="G34" i="2"/>
  <c r="C34" i="2"/>
  <c r="D34" i="2"/>
  <c r="B34" i="2"/>
  <c r="A34" i="2"/>
  <c r="H33" i="2"/>
  <c r="G33" i="2"/>
  <c r="D33" i="2"/>
  <c r="C33" i="2"/>
  <c r="B33" i="2"/>
  <c r="A33" i="2"/>
  <c r="H32" i="2"/>
  <c r="B32" i="2"/>
  <c r="G32" i="2"/>
  <c r="D32" i="2"/>
  <c r="C32" i="2"/>
  <c r="A32" i="2"/>
  <c r="H31" i="2"/>
  <c r="B31" i="2"/>
  <c r="G31" i="2"/>
  <c r="C31" i="2"/>
  <c r="D31" i="2"/>
  <c r="A31" i="2"/>
  <c r="H30" i="2"/>
  <c r="G30" i="2"/>
  <c r="C30" i="2"/>
  <c r="D30" i="2"/>
  <c r="B30" i="2"/>
  <c r="A30" i="2"/>
  <c r="H29" i="2"/>
  <c r="G29" i="2"/>
  <c r="D29" i="2"/>
  <c r="C29" i="2"/>
  <c r="B29" i="2"/>
  <c r="A29" i="2"/>
  <c r="H28" i="2"/>
  <c r="B28" i="2"/>
  <c r="G28" i="2"/>
  <c r="D28" i="2"/>
  <c r="C28" i="2"/>
  <c r="A28" i="2"/>
  <c r="H27" i="2"/>
  <c r="B27" i="2"/>
  <c r="G27" i="2"/>
  <c r="C27" i="2"/>
  <c r="D27" i="2"/>
  <c r="A27" i="2"/>
  <c r="H26" i="2"/>
  <c r="G26" i="2"/>
  <c r="C26" i="2"/>
  <c r="D26" i="2"/>
  <c r="B26" i="2"/>
  <c r="A26" i="2"/>
  <c r="H25" i="2"/>
  <c r="G25" i="2"/>
  <c r="D25" i="2"/>
  <c r="C25" i="2"/>
  <c r="B25" i="2"/>
  <c r="A25" i="2"/>
  <c r="H24" i="2"/>
  <c r="B24" i="2"/>
  <c r="G24" i="2"/>
  <c r="D24" i="2"/>
  <c r="C24" i="2"/>
  <c r="A24" i="2"/>
  <c r="H23" i="2"/>
  <c r="B23" i="2"/>
  <c r="G23" i="2"/>
  <c r="C23" i="2"/>
  <c r="D23" i="2"/>
  <c r="A23" i="2"/>
  <c r="H22" i="2"/>
  <c r="G22" i="2"/>
  <c r="C22" i="2"/>
  <c r="D22" i="2"/>
  <c r="B22" i="2"/>
  <c r="A22" i="2"/>
  <c r="H21" i="2"/>
  <c r="G21" i="2"/>
  <c r="D21" i="2"/>
  <c r="C21" i="2"/>
  <c r="B21" i="2"/>
  <c r="A21" i="2"/>
  <c r="H20" i="2"/>
  <c r="B20" i="2"/>
  <c r="G20" i="2"/>
  <c r="D20" i="2"/>
  <c r="C20" i="2"/>
  <c r="A20" i="2"/>
  <c r="H19" i="2"/>
  <c r="B19" i="2"/>
  <c r="G19" i="2"/>
  <c r="C19" i="2"/>
  <c r="D19" i="2"/>
  <c r="A19" i="2"/>
  <c r="H18" i="2"/>
  <c r="G18" i="2"/>
  <c r="C18" i="2"/>
  <c r="D18" i="2"/>
  <c r="B18" i="2"/>
  <c r="A18" i="2"/>
  <c r="H17" i="2"/>
  <c r="G17" i="2"/>
  <c r="D17" i="2"/>
  <c r="C17" i="2"/>
  <c r="B17" i="2"/>
  <c r="A17" i="2"/>
  <c r="H16" i="2"/>
  <c r="B16" i="2"/>
  <c r="G16" i="2"/>
  <c r="D16" i="2"/>
  <c r="C16" i="2"/>
  <c r="A16" i="2"/>
  <c r="H15" i="2"/>
  <c r="B15" i="2"/>
  <c r="G15" i="2"/>
  <c r="C15" i="2"/>
  <c r="D15" i="2"/>
  <c r="A15" i="2"/>
  <c r="H14" i="2"/>
  <c r="G14" i="2"/>
  <c r="C14" i="2"/>
  <c r="D14" i="2"/>
  <c r="B14" i="2"/>
  <c r="A14" i="2"/>
  <c r="H13" i="2"/>
  <c r="G13" i="2"/>
  <c r="D13" i="2"/>
  <c r="C13" i="2"/>
  <c r="B13" i="2"/>
  <c r="A13" i="2"/>
  <c r="H12" i="2"/>
  <c r="B12" i="2"/>
  <c r="G12" i="2"/>
  <c r="D12" i="2"/>
  <c r="C12" i="2"/>
  <c r="A12" i="2"/>
  <c r="H11" i="2"/>
  <c r="B11" i="2"/>
  <c r="G11" i="2"/>
  <c r="C11" i="2"/>
  <c r="D11" i="2"/>
  <c r="A11" i="2"/>
  <c r="C9" i="1"/>
  <c r="D9" i="1"/>
  <c r="F16" i="1"/>
  <c r="F17" i="1" s="1"/>
  <c r="C17" i="1"/>
  <c r="Q21" i="1"/>
  <c r="C11" i="1"/>
  <c r="C12" i="1"/>
  <c r="C16" i="1" l="1"/>
  <c r="D18" i="1" s="1"/>
  <c r="O27" i="1"/>
  <c r="O22" i="1"/>
  <c r="O25" i="1"/>
  <c r="O23" i="1"/>
  <c r="O26" i="1"/>
  <c r="O21" i="1"/>
  <c r="O24" i="1"/>
  <c r="C15" i="1"/>
  <c r="C18" i="1" l="1"/>
  <c r="F18" i="1"/>
  <c r="F19" i="1" s="1"/>
</calcChain>
</file>

<file path=xl/sharedStrings.xml><?xml version="1.0" encoding="utf-8"?>
<sst xmlns="http://schemas.openxmlformats.org/spreadsheetml/2006/main" count="439" uniqueCount="71">
  <si>
    <t>IBVS 6244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</si>
  <si>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</si>
  <si>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</si>
  <si>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</si>
  <si>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</si>
  <si>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</si>
  <si>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</si>
  <si>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</si>
  <si>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</si>
  <si>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</si>
  <si>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</si>
  <si>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</si>
  <si>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</si>
  <si>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</si>
  <si>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</si>
  <si>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</si>
  <si>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</si>
  <si>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</si>
  <si>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</si>
  <si>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</si>
  <si>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</si>
  <si>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</si>
  <si>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</si>
  <si>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</si>
  <si>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</si>
  <si>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</si>
  <si>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</si>
  <si>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</si>
  <si>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</si>
  <si>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</si>
  <si>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</si>
  <si>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</si>
  <si>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</si>
  <si>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</si>
  <si>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</si>
  <si>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</si>
  <si>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</si>
  <si>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</si>
  <si>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</si>
  <si>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</si>
  <si>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</si>
  <si>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</si>
  <si>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</si>
  <si>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</si>
  <si>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</si>
  <si>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</si>
  <si>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</si>
  <si>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</si>
  <si>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</si>
  <si>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</si>
  <si>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</si>
  <si>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</si>
  <si>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</si>
  <si>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</si>
  <si>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</si>
  <si>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</si>
  <si>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MN Cnc</t>
  </si>
  <si>
    <t>2019F</t>
  </si>
  <si>
    <t>G2484-0139</t>
  </si>
  <si>
    <t>EW</t>
  </si>
  <si>
    <t>pr_</t>
  </si>
  <si>
    <t>MN Cn</t>
  </si>
  <si>
    <t>N Cn</t>
  </si>
  <si>
    <t>Cnc</t>
  </si>
  <si>
    <t>yes</t>
  </si>
  <si>
    <t>MN Cnc / GSC 2484-0139</t>
  </si>
  <si>
    <t>GCVS</t>
  </si>
  <si>
    <t>IBVS 5959</t>
  </si>
  <si>
    <t>IBVS 6029</t>
  </si>
  <si>
    <t>BAD?</t>
  </si>
  <si>
    <t>S3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</si>
</sst>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8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6" fillId="0" borderId="0"/>
    <xf numFmtId="0" fontId="16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68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6" fillId="0" borderId="5" xfId="0" applyFont="1" applyBorder="1" applyAlignment="1">
      <alignment vertical="center"/>
    </xf>
    <xf numFmtId="0" fontId="16" fillId="0" borderId="5" xfId="0" applyNumberFormat="1" applyFont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2" fillId="0" borderId="0" xfId="0" applyFont="1" applyAlignment="1">
      <alignment horizontal="center"/>
    </xf>
    <xf numFmtId="0" fontId="15" fillId="25" borderId="5" xfId="0" applyFont="1" applyFill="1" applyBorder="1" applyAlignment="1">
      <alignment horizontal="left" vertical="center"/>
    </xf>
    <xf numFmtId="0" fontId="1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5" fillId="26" borderId="5" xfId="0" applyFont="1" applyFill="1" applyBorder="1" applyAlignment="1">
      <alignment horizontal="left" vertical="center"/>
    </xf>
    <xf numFmtId="0" fontId="16" fillId="0" borderId="5" xfId="0" applyFont="1" applyBorder="1" applyAlignment="1">
      <alignment horizontal="left" vertical="center"/>
    </xf>
    <xf numFmtId="0" fontId="12" fillId="26" borderId="5" xfId="0" applyFont="1" applyFill="1" applyBorder="1" applyAlignment="1">
      <alignment vertical="center"/>
    </xf>
    <xf numFmtId="0" fontId="0" fillId="0" borderId="5" xfId="0" quotePrefix="1" applyBorder="1">
      <alignment vertical="top"/>
    </xf>
    <xf numFmtId="0" fontId="6" fillId="0" borderId="5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/>
    </xf>
    <xf numFmtId="0" fontId="5" fillId="27" borderId="5" xfId="0" applyFont="1" applyFill="1" applyBorder="1" applyAlignment="1">
      <alignment horizontal="center" vertical="center"/>
    </xf>
    <xf numFmtId="0" fontId="16" fillId="27" borderId="5" xfId="0" applyFont="1" applyFill="1" applyBorder="1" applyAlignment="1">
      <alignment horizontal="center" vertical="center"/>
    </xf>
    <xf numFmtId="0" fontId="33" fillId="0" borderId="0" xfId="42" applyFont="1" applyAlignment="1">
      <alignment horizontal="left"/>
    </xf>
    <xf numFmtId="0" fontId="33" fillId="0" borderId="0" xfId="42" applyFont="1" applyAlignment="1">
      <alignment horizontal="left" wrapText="1"/>
    </xf>
    <xf numFmtId="0" fontId="34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/>
    </xf>
    <xf numFmtId="0" fontId="34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MN Cnc - O-C Diagr.</a:t>
            </a:r>
          </a:p>
        </c:rich>
      </c:tx>
      <c:layout>
        <c:manualLayout>
          <c:xMode val="edge"/>
          <c:yMode val="edge"/>
          <c:x val="0.3834586466165413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E86-4605-BDDB-83A4A98BDDD8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E86-4605-BDDB-83A4A98BDDD8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E86-4605-BDDB-83A4A98BDDD8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8.0000000161817297E-4</c:v>
                </c:pt>
                <c:pt idx="2">
                  <c:v>3.882000019075349E-4</c:v>
                </c:pt>
                <c:pt idx="3">
                  <c:v>1.389600001857616E-3</c:v>
                </c:pt>
                <c:pt idx="4">
                  <c:v>2.0452000026125461E-3</c:v>
                </c:pt>
                <c:pt idx="5">
                  <c:v>4.9690000014379621E-3</c:v>
                </c:pt>
                <c:pt idx="6">
                  <c:v>3.8572000048588961E-3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E86-4605-BDDB-83A4A98BDDD8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E86-4605-BDDB-83A4A98BDDD8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E86-4605-BDDB-83A4A98BDDD8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4.0000000000000002E-4</c:v>
                  </c:pt>
                  <c:pt idx="2">
                    <c:v>1E-4</c:v>
                  </c:pt>
                  <c:pt idx="3">
                    <c:v>8.0000000000000004E-4</c:v>
                  </c:pt>
                  <c:pt idx="4">
                    <c:v>5.0000000000000001E-4</c:v>
                  </c:pt>
                  <c:pt idx="5">
                    <c:v>2.9999999999999997E-4</c:v>
                  </c:pt>
                  <c:pt idx="6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E86-4605-BDDB-83A4A98BDDD8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4.9421137323219433E-4</c:v>
                </c:pt>
                <c:pt idx="1">
                  <c:v>4.9421137323219433E-4</c:v>
                </c:pt>
                <c:pt idx="2">
                  <c:v>4.9435698324300486E-4</c:v>
                </c:pt>
                <c:pt idx="3">
                  <c:v>8.7687448164227276E-4</c:v>
                </c:pt>
                <c:pt idx="4">
                  <c:v>2.3705419725367112E-3</c:v>
                </c:pt>
                <c:pt idx="5">
                  <c:v>4.359429110197769E-3</c:v>
                </c:pt>
                <c:pt idx="6">
                  <c:v>4.35957472020858E-3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E86-4605-BDDB-83A4A98BDDD8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  <c:pt idx="2">
                  <c:v>0.5</c:v>
                </c:pt>
                <c:pt idx="3">
                  <c:v>1314</c:v>
                </c:pt>
                <c:pt idx="4">
                  <c:v>6443</c:v>
                </c:pt>
                <c:pt idx="5">
                  <c:v>13272.5</c:v>
                </c:pt>
                <c:pt idx="6">
                  <c:v>13273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E86-4605-BDDB-83A4A98BDD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08080704"/>
        <c:axId val="1"/>
      </c:scatterChart>
      <c:valAx>
        <c:axId val="1008080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080807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902255639097744"/>
          <c:y val="0.92397937099967764"/>
          <c:w val="0.72330827067669168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1085850</xdr:colOff>
      <xdr:row>0</xdr:row>
      <xdr:rowOff>0</xdr:rowOff>
    </xdr:from>
    <xdr:to>
      <xdr:col>17</xdr:col>
      <xdr:colOff>38100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7FD138E-5A45-680C-2975-F3271EECCC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K20" sqref="K2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4" ht="20.25" x14ac:dyDescent="0.3">
      <c r="A1" s="1" t="s">
        <v>65</v>
      </c>
      <c r="F1" s="49" t="s">
        <v>56</v>
      </c>
      <c r="G1" s="30" t="s">
        <v>57</v>
      </c>
      <c r="H1" s="50"/>
      <c r="I1" s="51" t="s">
        <v>58</v>
      </c>
      <c r="J1" s="49" t="s">
        <v>56</v>
      </c>
      <c r="K1" s="52">
        <v>8.3847000000000005</v>
      </c>
      <c r="L1" s="32">
        <v>31.452200000000001</v>
      </c>
      <c r="M1" s="53">
        <v>54175.356099999997</v>
      </c>
      <c r="N1" s="53">
        <v>0.74671299999999996</v>
      </c>
      <c r="O1" s="31" t="s">
        <v>59</v>
      </c>
      <c r="P1" s="54">
        <v>13.65</v>
      </c>
      <c r="Q1" s="54">
        <v>14.33</v>
      </c>
      <c r="R1" s="55" t="s">
        <v>60</v>
      </c>
      <c r="S1" s="56" t="s">
        <v>15</v>
      </c>
      <c r="T1" s="57" t="s">
        <v>61</v>
      </c>
      <c r="U1" s="58" t="s">
        <v>62</v>
      </c>
      <c r="V1" s="31" t="s">
        <v>63</v>
      </c>
      <c r="W1" s="59" t="s">
        <v>64</v>
      </c>
      <c r="X1" s="60"/>
    </row>
    <row r="2" spans="1:24" x14ac:dyDescent="0.2">
      <c r="A2" t="s">
        <v>25</v>
      </c>
      <c r="B2" t="s">
        <v>59</v>
      </c>
      <c r="C2" s="29"/>
      <c r="D2" s="3"/>
    </row>
    <row r="3" spans="1:24" ht="13.5" thickBot="1" x14ac:dyDescent="0.25"/>
    <row r="4" spans="1:24" ht="14.25" thickTop="1" thickBot="1" x14ac:dyDescent="0.25">
      <c r="A4" s="5" t="s">
        <v>2</v>
      </c>
      <c r="C4" s="26">
        <v>54175.356099999997</v>
      </c>
      <c r="D4" s="27">
        <v>0.27402359999999998</v>
      </c>
    </row>
    <row r="5" spans="1:24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4" x14ac:dyDescent="0.2">
      <c r="A6" s="5" t="s">
        <v>3</v>
      </c>
    </row>
    <row r="7" spans="1:24" x14ac:dyDescent="0.2">
      <c r="A7" t="s">
        <v>4</v>
      </c>
      <c r="C7" s="67">
        <v>54175.356099999997</v>
      </c>
      <c r="D7" s="28" t="s">
        <v>66</v>
      </c>
    </row>
    <row r="8" spans="1:24" x14ac:dyDescent="0.2">
      <c r="A8" t="s">
        <v>5</v>
      </c>
      <c r="C8" s="67">
        <v>0.27402359999999998</v>
      </c>
      <c r="D8" s="28" t="s">
        <v>66</v>
      </c>
    </row>
    <row r="9" spans="1:24" x14ac:dyDescent="0.2">
      <c r="A9" s="24" t="s">
        <v>34</v>
      </c>
      <c r="B9" s="48">
        <v>21</v>
      </c>
      <c r="C9" s="22" t="str">
        <f>"F"&amp;B9</f>
        <v>F21</v>
      </c>
      <c r="D9" s="23" t="str">
        <f>"G"&amp;B9</f>
        <v>G21</v>
      </c>
    </row>
    <row r="10" spans="1:24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4" x14ac:dyDescent="0.2">
      <c r="A11" s="10" t="s">
        <v>17</v>
      </c>
      <c r="B11" s="10"/>
      <c r="C11" s="21">
        <f ca="1">INTERCEPT(INDIRECT($D$9):G992,INDIRECT($C$9):F992)</f>
        <v>4.9421137323219433E-4</v>
      </c>
      <c r="D11" s="3"/>
      <c r="E11" s="10"/>
    </row>
    <row r="12" spans="1:24" x14ac:dyDescent="0.2">
      <c r="A12" s="10" t="s">
        <v>18</v>
      </c>
      <c r="B12" s="10"/>
      <c r="C12" s="21">
        <f ca="1">SLOPE(INDIRECT($D$9):G992,INDIRECT($C$9):F992)</f>
        <v>2.9122002162106426E-7</v>
      </c>
      <c r="D12" s="3"/>
      <c r="E12" s="10"/>
    </row>
    <row r="13" spans="1:24" x14ac:dyDescent="0.2">
      <c r="A13" s="10" t="s">
        <v>20</v>
      </c>
      <c r="B13" s="10"/>
      <c r="C13" s="3" t="s">
        <v>15</v>
      </c>
    </row>
    <row r="14" spans="1:24" x14ac:dyDescent="0.2">
      <c r="A14" s="10"/>
      <c r="B14" s="10"/>
      <c r="C14" s="10"/>
    </row>
    <row r="15" spans="1:24" x14ac:dyDescent="0.2">
      <c r="A15" s="12" t="s">
        <v>19</v>
      </c>
      <c r="B15" s="10"/>
      <c r="C15" s="13">
        <f ca="1">(C7+C11)+(C8+C12)*INT(MAX(F21:F3533))</f>
        <v>57812.475702374715</v>
      </c>
      <c r="E15" s="14" t="s">
        <v>35</v>
      </c>
      <c r="F15" s="33">
        <v>1</v>
      </c>
    </row>
    <row r="16" spans="1:24" x14ac:dyDescent="0.2">
      <c r="A16" s="16" t="s">
        <v>6</v>
      </c>
      <c r="B16" s="10"/>
      <c r="C16" s="17">
        <f ca="1">+C8+C12</f>
        <v>0.27402389122002158</v>
      </c>
      <c r="E16" s="14" t="s">
        <v>32</v>
      </c>
      <c r="F16" s="34">
        <f ca="1">NOW()+15018.5+$C$5/24</f>
        <v>60338.710658217591</v>
      </c>
    </row>
    <row r="17" spans="1:21" ht="13.5" thickBot="1" x14ac:dyDescent="0.25">
      <c r="A17" s="14" t="s">
        <v>29</v>
      </c>
      <c r="B17" s="10"/>
      <c r="C17" s="10">
        <f>COUNT(C21:C2191)</f>
        <v>7</v>
      </c>
      <c r="E17" s="14" t="s">
        <v>36</v>
      </c>
      <c r="F17" s="15">
        <f ca="1">ROUND(2*(F16-$C$7)/$C$8,0)/2+F15</f>
        <v>22493</v>
      </c>
    </row>
    <row r="18" spans="1:21" ht="14.25" thickTop="1" thickBot="1" x14ac:dyDescent="0.25">
      <c r="A18" s="16" t="s">
        <v>7</v>
      </c>
      <c r="B18" s="10"/>
      <c r="C18" s="19">
        <f ca="1">+C15</f>
        <v>57812.475702374715</v>
      </c>
      <c r="D18" s="20">
        <f ca="1">+C16</f>
        <v>0.27402389122002158</v>
      </c>
      <c r="E18" s="14" t="s">
        <v>37</v>
      </c>
      <c r="F18" s="23">
        <f ca="1">ROUND(2*(F16-$C$15)/$C$16,0)/2+F15</f>
        <v>9220</v>
      </c>
    </row>
    <row r="19" spans="1:21" ht="13.5" thickTop="1" x14ac:dyDescent="0.2">
      <c r="E19" s="14" t="s">
        <v>33</v>
      </c>
      <c r="F19" s="18">
        <f ca="1">+$C$15+$C$16*F18-15018.5-$C$5/24</f>
        <v>45320.871812756646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38</v>
      </c>
      <c r="I20" s="7" t="s">
        <v>39</v>
      </c>
      <c r="J20" s="7" t="s">
        <v>70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69</v>
      </c>
    </row>
    <row r="21" spans="1:21" x14ac:dyDescent="0.2">
      <c r="A21" t="s">
        <v>66</v>
      </c>
      <c r="C21" s="8">
        <v>54175.356099999997</v>
      </c>
      <c r="D21" s="8" t="s">
        <v>15</v>
      </c>
      <c r="E21">
        <f t="shared" ref="E21:E27" si="0">+(C21-C$7)/C$8</f>
        <v>0</v>
      </c>
      <c r="F21">
        <f t="shared" ref="F21:F27" si="1">ROUND(2*E21,0)/2</f>
        <v>0</v>
      </c>
      <c r="G21">
        <f t="shared" ref="G21:G27" si="2">+C21-(C$7+F21*C$8)</f>
        <v>0</v>
      </c>
      <c r="I21">
        <f>+G21</f>
        <v>0</v>
      </c>
      <c r="O21">
        <f t="shared" ref="O21:O27" ca="1" si="3">+C$11+C$12*$F21</f>
        <v>4.9421137323219433E-4</v>
      </c>
      <c r="Q21" s="2">
        <f t="shared" ref="Q21:Q27" si="4">+C21-15018.5</f>
        <v>39156.856099999997</v>
      </c>
    </row>
    <row r="22" spans="1:21" x14ac:dyDescent="0.2">
      <c r="A22" s="63" t="s">
        <v>67</v>
      </c>
      <c r="B22" s="64" t="s">
        <v>1</v>
      </c>
      <c r="C22" s="63">
        <v>54175.356899999999</v>
      </c>
      <c r="D22" s="63">
        <v>4.0000000000000002E-4</v>
      </c>
      <c r="E22">
        <f t="shared" si="0"/>
        <v>2.9194565782588544E-3</v>
      </c>
      <c r="F22">
        <f t="shared" si="1"/>
        <v>0</v>
      </c>
      <c r="G22">
        <f t="shared" si="2"/>
        <v>8.0000000161817297E-4</v>
      </c>
      <c r="K22">
        <f t="shared" ref="K22:K27" si="5">+G22</f>
        <v>8.0000000161817297E-4</v>
      </c>
      <c r="O22">
        <f t="shared" ca="1" si="3"/>
        <v>4.9421137323219433E-4</v>
      </c>
      <c r="Q22" s="2">
        <f t="shared" si="4"/>
        <v>39156.856899999999</v>
      </c>
    </row>
    <row r="23" spans="1:21" x14ac:dyDescent="0.2">
      <c r="A23" s="63" t="s">
        <v>67</v>
      </c>
      <c r="B23" s="64" t="s">
        <v>1</v>
      </c>
      <c r="C23" s="63">
        <v>54175.493499999997</v>
      </c>
      <c r="D23" s="63">
        <v>1E-4</v>
      </c>
      <c r="E23">
        <f t="shared" si="0"/>
        <v>0.50141666630033266</v>
      </c>
      <c r="F23">
        <f t="shared" si="1"/>
        <v>0.5</v>
      </c>
      <c r="G23">
        <f t="shared" si="2"/>
        <v>3.882000019075349E-4</v>
      </c>
      <c r="K23">
        <f t="shared" si="5"/>
        <v>3.882000019075349E-4</v>
      </c>
      <c r="O23">
        <f t="shared" ca="1" si="3"/>
        <v>4.9435698324300486E-4</v>
      </c>
      <c r="Q23" s="2">
        <f t="shared" si="4"/>
        <v>39156.993499999997</v>
      </c>
    </row>
    <row r="24" spans="1:21" x14ac:dyDescent="0.2">
      <c r="A24" s="63" t="s">
        <v>67</v>
      </c>
      <c r="B24" s="64" t="s">
        <v>1</v>
      </c>
      <c r="C24" s="63">
        <v>54535.424500000001</v>
      </c>
      <c r="D24" s="63">
        <v>8.0000000000000004E-4</v>
      </c>
      <c r="E24">
        <f t="shared" si="0"/>
        <v>1314.00507109608</v>
      </c>
      <c r="F24">
        <f t="shared" si="1"/>
        <v>1314</v>
      </c>
      <c r="G24">
        <f t="shared" si="2"/>
        <v>1.389600001857616E-3</v>
      </c>
      <c r="K24">
        <f t="shared" si="5"/>
        <v>1.389600001857616E-3</v>
      </c>
      <c r="O24">
        <f t="shared" ca="1" si="3"/>
        <v>8.7687448164227276E-4</v>
      </c>
      <c r="Q24" s="2">
        <f t="shared" si="4"/>
        <v>39516.924500000001</v>
      </c>
    </row>
    <row r="25" spans="1:21" x14ac:dyDescent="0.2">
      <c r="A25" s="65" t="s">
        <v>68</v>
      </c>
      <c r="B25" s="66" t="s">
        <v>1</v>
      </c>
      <c r="C25" s="65">
        <v>55940.892200000002</v>
      </c>
      <c r="D25" s="65">
        <v>5.0000000000000001E-4</v>
      </c>
      <c r="E25">
        <f t="shared" si="0"/>
        <v>6443.0074635907449</v>
      </c>
      <c r="F25">
        <f t="shared" si="1"/>
        <v>6443</v>
      </c>
      <c r="G25">
        <f t="shared" si="2"/>
        <v>2.0452000026125461E-3</v>
      </c>
      <c r="K25">
        <f t="shared" si="5"/>
        <v>2.0452000026125461E-3</v>
      </c>
      <c r="O25">
        <f t="shared" ca="1" si="3"/>
        <v>2.3705419725367112E-3</v>
      </c>
      <c r="Q25" s="2">
        <f t="shared" si="4"/>
        <v>40922.392200000002</v>
      </c>
    </row>
    <row r="26" spans="1:21" x14ac:dyDescent="0.2">
      <c r="A26" s="61" t="s">
        <v>0</v>
      </c>
      <c r="B26" s="62" t="s">
        <v>1</v>
      </c>
      <c r="C26" s="62">
        <v>57812.3393</v>
      </c>
      <c r="D26" s="62">
        <v>2.9999999999999997E-4</v>
      </c>
      <c r="E26">
        <f t="shared" si="0"/>
        <v>13272.518133474645</v>
      </c>
      <c r="F26">
        <f t="shared" si="1"/>
        <v>13272.5</v>
      </c>
      <c r="G26">
        <f t="shared" si="2"/>
        <v>4.9690000014379621E-3</v>
      </c>
      <c r="K26">
        <f t="shared" si="5"/>
        <v>4.9690000014379621E-3</v>
      </c>
      <c r="O26">
        <f t="shared" ca="1" si="3"/>
        <v>4.359429110197769E-3</v>
      </c>
      <c r="Q26" s="2">
        <f t="shared" si="4"/>
        <v>42793.8393</v>
      </c>
    </row>
    <row r="27" spans="1:21" x14ac:dyDescent="0.2">
      <c r="A27" s="61" t="s">
        <v>0</v>
      </c>
      <c r="B27" s="62" t="s">
        <v>1</v>
      </c>
      <c r="C27" s="62">
        <v>57812.475200000001</v>
      </c>
      <c r="D27" s="62">
        <v>8.0000000000000004E-4</v>
      </c>
      <c r="E27">
        <f t="shared" si="0"/>
        <v>13273.014076159878</v>
      </c>
      <c r="F27">
        <f t="shared" si="1"/>
        <v>13273</v>
      </c>
      <c r="G27">
        <f t="shared" si="2"/>
        <v>3.8572000048588961E-3</v>
      </c>
      <c r="K27">
        <f t="shared" si="5"/>
        <v>3.8572000048588961E-3</v>
      </c>
      <c r="O27">
        <f t="shared" ca="1" si="3"/>
        <v>4.35957472020858E-3</v>
      </c>
      <c r="Q27" s="2">
        <f t="shared" si="4"/>
        <v>42793.975200000001</v>
      </c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4830" r:id="rId1" display="http://vsolj.cetus-net.org/bulletin.html"/>
    <hyperlink ref="H64823" r:id="rId2" display="https://www.aavso.org/ejaavso"/>
    <hyperlink ref="AP974" r:id="rId3" display="http://cdsbib.u-strasbg.fr/cgi-bin/cdsbib?1990RMxAA..21..381G"/>
    <hyperlink ref="AP978" r:id="rId4" display="http://cdsbib.u-strasbg.fr/cgi-bin/cdsbib?1990RMxAA..21..381G"/>
    <hyperlink ref="AP977" r:id="rId5" display="http://cdsbib.u-strasbg.fr/cgi-bin/cdsbib?1990RMxAA..21..381G"/>
    <hyperlink ref="AP958" r:id="rId6" display="http://cdsbib.u-strasbg.fr/cgi-bin/cdsbib?1990RMxAA..21..381G"/>
    <hyperlink ref="I64830" r:id="rId7" display="http://vsolj.cetus-net.org/bulletin.html"/>
    <hyperlink ref="AQ1114" r:id="rId8" display="http://cdsbib.u-strasbg.fr/cgi-bin/cdsbib?1990RMxAA..21..381G"/>
    <hyperlink ref="AQ55880" r:id="rId9" display="http://cdsbib.u-strasbg.fr/cgi-bin/cdsbib?1990RMxAA..21..381G"/>
    <hyperlink ref="AQ1115" r:id="rId10" display="http://cdsbib.u-strasbg.fr/cgi-bin/cdsbib?1990RMxAA..21..381G"/>
    <hyperlink ref="H64827" r:id="rId11" display="https://www.aavso.org/ejaavso"/>
    <hyperlink ref="H2000" r:id="rId12" display="http://vsolj.cetus-net.org/bulletin.html"/>
    <hyperlink ref="AP3244" r:id="rId13" display="http://cdsbib.u-strasbg.fr/cgi-bin/cdsbib?1990RMxAA..21..381G"/>
    <hyperlink ref="AP3247" r:id="rId14" display="http://cdsbib.u-strasbg.fr/cgi-bin/cdsbib?1990RMxAA..21..381G"/>
    <hyperlink ref="AP3245" r:id="rId15" display="http://cdsbib.u-strasbg.fr/cgi-bin/cdsbib?1990RMxAA..21..381G"/>
    <hyperlink ref="AP3229" r:id="rId16" display="http://cdsbib.u-strasbg.fr/cgi-bin/cdsbib?1990RMxAA..21..381G"/>
    <hyperlink ref="I2000" r:id="rId17" display="http://vsolj.cetus-net.org/bulletin.html"/>
    <hyperlink ref="AQ3458" r:id="rId18" display="http://cdsbib.u-strasbg.fr/cgi-bin/cdsbib?1990RMxAA..21..381G"/>
    <hyperlink ref="AQ159" r:id="rId19" display="http://cdsbib.u-strasbg.fr/cgi-bin/cdsbib?1990RMxAA..21..381G"/>
    <hyperlink ref="AQ3462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42</v>
      </c>
      <c r="I1" s="36" t="s">
        <v>43</v>
      </c>
      <c r="J1" s="37" t="s">
        <v>41</v>
      </c>
    </row>
    <row r="2" spans="1:16" x14ac:dyDescent="0.2">
      <c r="I2" s="38" t="s">
        <v>44</v>
      </c>
      <c r="J2" s="39" t="s">
        <v>40</v>
      </c>
    </row>
    <row r="3" spans="1:16" x14ac:dyDescent="0.2">
      <c r="A3" s="40" t="s">
        <v>45</v>
      </c>
      <c r="I3" s="38" t="s">
        <v>46</v>
      </c>
      <c r="J3" s="39" t="s">
        <v>38</v>
      </c>
    </row>
    <row r="4" spans="1:16" x14ac:dyDescent="0.2">
      <c r="I4" s="38" t="s">
        <v>47</v>
      </c>
      <c r="J4" s="39" t="s">
        <v>38</v>
      </c>
    </row>
    <row r="5" spans="1:16" ht="13.5" thickBot="1" x14ac:dyDescent="0.25">
      <c r="I5" s="41" t="s">
        <v>48</v>
      </c>
      <c r="J5" s="42" t="s">
        <v>39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49</v>
      </c>
      <c r="F11" s="3" t="s">
        <v>48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50</v>
      </c>
      <c r="J11" s="45" t="s">
        <v>51</v>
      </c>
      <c r="K11" s="44">
        <v>-3273</v>
      </c>
      <c r="L11" s="44" t="s">
        <v>52</v>
      </c>
      <c r="M11" s="45" t="s">
        <v>53</v>
      </c>
      <c r="N11" s="45"/>
      <c r="O11" s="46" t="s">
        <v>54</v>
      </c>
      <c r="P11" s="46" t="s">
        <v>55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49</v>
      </c>
      <c r="F12" s="3" t="s">
        <v>48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49</v>
      </c>
      <c r="F13" s="3" t="s">
        <v>48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49</v>
      </c>
      <c r="F14" s="3" t="s">
        <v>48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49</v>
      </c>
      <c r="F15" s="3" t="s">
        <v>48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49</v>
      </c>
      <c r="F16" s="3" t="s">
        <v>48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49</v>
      </c>
      <c r="F17" s="3" t="s">
        <v>48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49</v>
      </c>
      <c r="F18" s="3" t="s">
        <v>48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49</v>
      </c>
      <c r="F19" s="3" t="s">
        <v>48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49</v>
      </c>
      <c r="F20" s="3" t="s">
        <v>48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49</v>
      </c>
      <c r="F21" s="3" t="s">
        <v>48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49</v>
      </c>
      <c r="F22" s="3" t="s">
        <v>48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49</v>
      </c>
      <c r="F23" s="3" t="s">
        <v>48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49</v>
      </c>
      <c r="F24" s="3" t="s">
        <v>48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49</v>
      </c>
      <c r="F25" s="3" t="s">
        <v>48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49</v>
      </c>
      <c r="F26" s="3" t="s">
        <v>48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49</v>
      </c>
      <c r="F27" s="3" t="s">
        <v>48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49</v>
      </c>
      <c r="F28" s="3" t="s">
        <v>48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49</v>
      </c>
      <c r="F29" s="3" t="s">
        <v>48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49</v>
      </c>
      <c r="F30" s="3" t="s">
        <v>48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49</v>
      </c>
      <c r="F31" s="3" t="s">
        <v>48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49</v>
      </c>
      <c r="F32" s="3" t="s">
        <v>48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49</v>
      </c>
      <c r="F33" s="3" t="s">
        <v>48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49</v>
      </c>
      <c r="F34" s="3" t="s">
        <v>48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49</v>
      </c>
      <c r="F35" s="3" t="s">
        <v>48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49</v>
      </c>
      <c r="F36" s="3" t="s">
        <v>48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49</v>
      </c>
      <c r="F37" s="3" t="s">
        <v>48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49</v>
      </c>
      <c r="F38" s="3" t="s">
        <v>48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49</v>
      </c>
      <c r="F39" s="3" t="s">
        <v>48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49</v>
      </c>
      <c r="F40" s="3" t="s">
        <v>48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49</v>
      </c>
      <c r="F41" s="3" t="s">
        <v>48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49</v>
      </c>
      <c r="F42" s="3" t="s">
        <v>48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49</v>
      </c>
      <c r="F43" s="3" t="s">
        <v>48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49</v>
      </c>
      <c r="F44" s="3" t="s">
        <v>48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49</v>
      </c>
      <c r="F45" s="3" t="s">
        <v>48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49</v>
      </c>
      <c r="F46" s="3" t="s">
        <v>48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49</v>
      </c>
      <c r="F47" s="3" t="s">
        <v>48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49</v>
      </c>
      <c r="F48" s="3" t="s">
        <v>48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49</v>
      </c>
      <c r="F49" s="3" t="s">
        <v>48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49</v>
      </c>
      <c r="F50" s="3" t="s">
        <v>48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49</v>
      </c>
      <c r="F51" s="3" t="s">
        <v>48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49</v>
      </c>
      <c r="F52" s="3" t="s">
        <v>48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49</v>
      </c>
      <c r="F53" s="3" t="s">
        <v>48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49</v>
      </c>
      <c r="F54" s="3" t="s">
        <v>48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49</v>
      </c>
      <c r="F55" s="3" t="s">
        <v>48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49</v>
      </c>
      <c r="F56" s="3" t="s">
        <v>48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49</v>
      </c>
      <c r="F57" s="3" t="s">
        <v>48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49</v>
      </c>
      <c r="F58" s="3" t="s">
        <v>48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49</v>
      </c>
      <c r="F59" s="3" t="s">
        <v>48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49</v>
      </c>
      <c r="F60" s="3" t="s">
        <v>48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49</v>
      </c>
      <c r="F61" s="3" t="s">
        <v>48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49</v>
      </c>
      <c r="F62" s="3" t="s">
        <v>48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49</v>
      </c>
      <c r="F63" s="3" t="s">
        <v>48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49</v>
      </c>
      <c r="F64" s="3" t="s">
        <v>48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49</v>
      </c>
      <c r="F65" s="3" t="s">
        <v>48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49</v>
      </c>
      <c r="F66" s="3" t="s">
        <v>48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49</v>
      </c>
      <c r="F67" s="3" t="s">
        <v>48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49</v>
      </c>
      <c r="F68" s="3" t="s">
        <v>48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49</v>
      </c>
      <c r="F69" s="3" t="s">
        <v>48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49</v>
      </c>
      <c r="F70" s="3" t="s">
        <v>48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49</v>
      </c>
      <c r="F71" s="3" t="s">
        <v>48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49</v>
      </c>
      <c r="F72" s="3" t="s">
        <v>48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49</v>
      </c>
      <c r="F73" s="3" t="s">
        <v>48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49</v>
      </c>
      <c r="F74" s="3" t="s">
        <v>48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49</v>
      </c>
      <c r="F75" s="3" t="s">
        <v>48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49</v>
      </c>
      <c r="F76" s="3" t="s">
        <v>48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49</v>
      </c>
      <c r="F77" s="3" t="s">
        <v>48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49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49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49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49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49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49</v>
      </c>
      <c r="F83" s="3" t="s">
        <v>48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49</v>
      </c>
      <c r="F84" s="3" t="s">
        <v>48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49</v>
      </c>
      <c r="F85" s="3" t="s">
        <v>48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49</v>
      </c>
      <c r="F86" s="3" t="s">
        <v>48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49</v>
      </c>
      <c r="F87" s="3" t="s">
        <v>48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49</v>
      </c>
      <c r="F88" s="3" t="s">
        <v>48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49</v>
      </c>
      <c r="F89" s="3" t="s">
        <v>48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49</v>
      </c>
      <c r="F90" s="3" t="s">
        <v>48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49</v>
      </c>
      <c r="F91" s="3" t="s">
        <v>48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49</v>
      </c>
      <c r="F92" s="3" t="s">
        <v>48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49</v>
      </c>
      <c r="F93" s="3" t="s">
        <v>48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49</v>
      </c>
      <c r="F94" s="3" t="s">
        <v>48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49</v>
      </c>
      <c r="F95" s="3" t="s">
        <v>48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49</v>
      </c>
      <c r="F96" s="3" t="s">
        <v>48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49</v>
      </c>
      <c r="F97" s="3" t="s">
        <v>48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49</v>
      </c>
      <c r="F98" s="3" t="s">
        <v>48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49</v>
      </c>
      <c r="F99" s="3" t="s">
        <v>48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49</v>
      </c>
      <c r="F100" s="3" t="s">
        <v>48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49</v>
      </c>
      <c r="F101" s="3" t="s">
        <v>48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49</v>
      </c>
      <c r="F102" s="3" t="s">
        <v>48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49</v>
      </c>
      <c r="F103" s="3" t="s">
        <v>48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49</v>
      </c>
      <c r="F104" s="3" t="s">
        <v>48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49</v>
      </c>
      <c r="F105" s="3" t="s">
        <v>48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49</v>
      </c>
      <c r="F106" s="3" t="s">
        <v>48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49</v>
      </c>
      <c r="F107" s="3" t="s">
        <v>48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49</v>
      </c>
      <c r="F108" s="3" t="s">
        <v>48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49</v>
      </c>
      <c r="F109" s="3" t="s">
        <v>48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49</v>
      </c>
      <c r="F110" s="3" t="s">
        <v>48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49</v>
      </c>
      <c r="F111" s="3" t="s">
        <v>48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49</v>
      </c>
      <c r="F112" s="3" t="s">
        <v>48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49</v>
      </c>
      <c r="F113" s="3" t="s">
        <v>48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49</v>
      </c>
      <c r="F114" s="3" t="s">
        <v>48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49</v>
      </c>
      <c r="F115" s="3" t="s">
        <v>48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49</v>
      </c>
      <c r="F116" s="3" t="s">
        <v>48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49</v>
      </c>
      <c r="F117" s="3" t="s">
        <v>48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49</v>
      </c>
      <c r="F118" s="3" t="s">
        <v>48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49</v>
      </c>
      <c r="F119" s="3" t="s">
        <v>48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49</v>
      </c>
      <c r="F120" s="3" t="s">
        <v>48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49</v>
      </c>
      <c r="F121" s="3" t="s">
        <v>48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49</v>
      </c>
      <c r="F122" s="3" t="s">
        <v>48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49</v>
      </c>
      <c r="F123" s="3" t="s">
        <v>48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49</v>
      </c>
      <c r="F124" s="3" t="s">
        <v>48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49</v>
      </c>
      <c r="F125" s="3" t="s">
        <v>48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49</v>
      </c>
      <c r="F126" s="3" t="s">
        <v>48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49</v>
      </c>
      <c r="F127" s="3" t="s">
        <v>48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49</v>
      </c>
      <c r="F128" s="3" t="s">
        <v>48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49</v>
      </c>
      <c r="F129" s="3" t="s">
        <v>48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49</v>
      </c>
      <c r="F130" s="3" t="s">
        <v>48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49</v>
      </c>
      <c r="F131" s="3" t="s">
        <v>48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49</v>
      </c>
      <c r="F132" s="3" t="s">
        <v>48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49</v>
      </c>
      <c r="F133" s="3" t="s">
        <v>48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49</v>
      </c>
      <c r="F134" s="3" t="s">
        <v>48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49</v>
      </c>
      <c r="F135" s="3" t="s">
        <v>48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49</v>
      </c>
      <c r="F136" s="3" t="s">
        <v>48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49</v>
      </c>
      <c r="F137" s="3" t="s">
        <v>48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49</v>
      </c>
      <c r="F138" s="3" t="s">
        <v>48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49</v>
      </c>
      <c r="F139" s="3" t="s">
        <v>48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49</v>
      </c>
      <c r="F140" s="3" t="s">
        <v>48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49</v>
      </c>
      <c r="F141" s="3" t="s">
        <v>48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49</v>
      </c>
      <c r="F142" s="3" t="s">
        <v>48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49</v>
      </c>
      <c r="F143" s="3" t="s">
        <v>48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49</v>
      </c>
      <c r="F144" s="3" t="s">
        <v>48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49</v>
      </c>
      <c r="F145" s="3" t="s">
        <v>48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49</v>
      </c>
      <c r="F146" s="3" t="s">
        <v>48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49</v>
      </c>
      <c r="F147" s="3" t="s">
        <v>48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49</v>
      </c>
      <c r="F148" s="3" t="s">
        <v>48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49</v>
      </c>
      <c r="F149" s="3" t="s">
        <v>48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49</v>
      </c>
      <c r="F150" s="3" t="s">
        <v>48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49</v>
      </c>
      <c r="F151" s="3" t="s">
        <v>48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49</v>
      </c>
      <c r="F152" s="3" t="s">
        <v>48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49</v>
      </c>
      <c r="F153" s="3" t="s">
        <v>48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49</v>
      </c>
      <c r="F154" s="3" t="s">
        <v>48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49</v>
      </c>
      <c r="F155" s="3" t="s">
        <v>48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49</v>
      </c>
      <c r="F156" s="3" t="s">
        <v>48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49</v>
      </c>
      <c r="F157" s="3" t="s">
        <v>48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49</v>
      </c>
      <c r="F158" s="3" t="s">
        <v>48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49</v>
      </c>
      <c r="F159" s="3" t="s">
        <v>48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49</v>
      </c>
      <c r="F160" s="3" t="s">
        <v>48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49</v>
      </c>
      <c r="F161" s="3" t="s">
        <v>48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49</v>
      </c>
      <c r="F162" s="3" t="s">
        <v>48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49</v>
      </c>
      <c r="F163" s="3" t="s">
        <v>48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49</v>
      </c>
      <c r="F164" s="3" t="s">
        <v>48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49</v>
      </c>
      <c r="F165" s="3" t="s">
        <v>48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49</v>
      </c>
      <c r="F166" s="3" t="s">
        <v>48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49</v>
      </c>
      <c r="F167" s="3" t="s">
        <v>48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49</v>
      </c>
      <c r="F168" s="3" t="s">
        <v>48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49</v>
      </c>
      <c r="F169" s="3" t="s">
        <v>48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49</v>
      </c>
      <c r="F170" s="3" t="s">
        <v>48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49</v>
      </c>
      <c r="F171" s="3" t="s">
        <v>48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49</v>
      </c>
      <c r="F172" s="3" t="s">
        <v>48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49</v>
      </c>
      <c r="F173" s="3" t="s">
        <v>48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49</v>
      </c>
      <c r="F174" s="3" t="s">
        <v>48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49</v>
      </c>
      <c r="F175" s="3" t="s">
        <v>48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49</v>
      </c>
      <c r="F176" s="3" t="s">
        <v>48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49</v>
      </c>
      <c r="F177" s="3" t="s">
        <v>48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49</v>
      </c>
      <c r="F178" s="3" t="s">
        <v>48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49</v>
      </c>
      <c r="F179" s="3" t="s">
        <v>48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49</v>
      </c>
      <c r="F180" s="3" t="s">
        <v>48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49</v>
      </c>
      <c r="F181" s="3" t="s">
        <v>48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49</v>
      </c>
      <c r="F182" s="3" t="s">
        <v>48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49</v>
      </c>
      <c r="F183" s="3" t="s">
        <v>48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49</v>
      </c>
      <c r="F184" s="3" t="s">
        <v>48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49</v>
      </c>
      <c r="F185" s="3" t="s">
        <v>48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49</v>
      </c>
      <c r="F186" s="3" t="s">
        <v>48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49</v>
      </c>
      <c r="F187" s="3" t="s">
        <v>48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49</v>
      </c>
      <c r="F188" s="3" t="s">
        <v>48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2024-01-29T04:03:20Z</dcterms:modified>
</cp:coreProperties>
</file>