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96FEE69-3437-4E6A-A29A-F8EDD2DAC3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4" i="1" l="1"/>
  <c r="S24" i="1" s="1"/>
  <c r="C15" i="1"/>
  <c r="O21" i="1"/>
  <c r="S21" i="1" s="1"/>
  <c r="O22" i="1"/>
  <c r="S22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<sst xmlns="http://schemas.openxmlformats.org/spreadsheetml/2006/main" count="57" uniqueCount="52">
  <si>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</si>
  <si>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</si>
  <si>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</si>
  <si>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</si>
  <si>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</si>
  <si>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</si>
  <si>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</si>
  <si>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</si>
  <si>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</si>
  <si>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</si>
  <si>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</si>
  <si>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</si>
  <si>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</si>
  <si>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</si>
  <si>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</si>
  <si>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</si>
  <si>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</si>
  <si>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</si>
  <si>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</si>
  <si>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</si>
  <si>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</si>
  <si>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</si>
  <si>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</si>
  <si>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</si>
  <si>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</si>
  <si>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</si>
  <si>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</si>
  <si>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</si>
  <si>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</si>
  <si>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</si>
  <si>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</si>
  <si>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</si>
  <si>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</si>
  <si>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</si>
  <si>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</si>
  <si>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</si>
  <si>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</si>
  <si>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</si>
  <si>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</si>
  <si>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</si>
  <si>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</si>
  <si>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</si>
  <si>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G0819-0595</t>
  </si>
  <si>
    <t>G0819-0595_0.xls</t>
  </si>
  <si>
    <t>ESDED</t>
  </si>
  <si>
    <t>VSX</t>
  </si>
  <si>
    <t>IBVS 5945</t>
  </si>
  <si>
    <t>I</t>
  </si>
  <si>
    <t>IBVS 5992</t>
  </si>
  <si>
    <t>IBVS 6029</t>
  </si>
  <si>
    <t>CCD</t>
  </si>
  <si>
    <t>MZ Cnc / GSC 0819-0595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</si>
</sst>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B-4D51-9F6D-AD1C9FA611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1.6159999962837901E-2</c:v>
                </c:pt>
                <c:pt idx="2">
                  <c:v>2.0799999962036964E-2</c:v>
                </c:pt>
                <c:pt idx="3">
                  <c:v>2.0229999958246481E-2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9B-4D51-9F6D-AD1C9FA611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9B-4D51-9F6D-AD1C9FA611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9B-4D51-9F6D-AD1C9FA611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9B-4D51-9F6D-AD1C9FA611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9B-4D51-9F6D-AD1C9FA611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9B-4D51-9F6D-AD1C9FA611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4.9170780898844836E-4</c:v>
                </c:pt>
                <c:pt idx="1">
                  <c:v>1.5395601925503224E-2</c:v>
                </c:pt>
                <c:pt idx="2">
                  <c:v>1.9071088008437764E-2</c:v>
                </c:pt>
                <c:pt idx="3">
                  <c:v>2.223160214019191E-2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9B-4D51-9F6D-AD1C9FA6118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1840</c:v>
                </c:pt>
                <c:pt idx="3">
                  <c:v>2153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9B-4D51-9F6D-AD1C9FA6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14904"/>
        <c:axId val="1"/>
      </c:scatterChart>
      <c:valAx>
        <c:axId val="100811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1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17</xdr:col>
      <xdr:colOff>533400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7639CF-A753-BA9C-564F-B786E1B23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0" sqref="H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>
        <v>0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53442.665000000037</v>
      </c>
      <c r="D7" s="29" t="s">
        <v>45</v>
      </c>
    </row>
    <row r="8" spans="1:7" x14ac:dyDescent="0.2">
      <c r="A8" t="s">
        <v>3</v>
      </c>
      <c r="C8" s="36">
        <v>1.19459</v>
      </c>
      <c r="D8" s="29" t="s">
        <v>45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4.9170780898844836E-4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1.0097489238831149E-5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60338.715098726847</v>
      </c>
    </row>
    <row r="15" spans="1:7" x14ac:dyDescent="0.2">
      <c r="A15" s="11" t="s">
        <v>17</v>
      </c>
      <c r="B15" s="9"/>
      <c r="C15" s="12">
        <f ca="1">(C7+C11)+(C8+C12)*INT(MAX(F21:F3533))</f>
        <v>56014.639501602178</v>
      </c>
      <c r="D15" s="13" t="s">
        <v>38</v>
      </c>
      <c r="E15" s="14">
        <f ca="1">ROUND(2*(E14-$C$7)/$C$8,0)/2+E13</f>
        <v>5773.5</v>
      </c>
    </row>
    <row r="16" spans="1:7" x14ac:dyDescent="0.2">
      <c r="A16" s="15" t="s">
        <v>4</v>
      </c>
      <c r="B16" s="9"/>
      <c r="C16" s="16">
        <f ca="1">+C8+C12</f>
        <v>1.1946000974892388</v>
      </c>
      <c r="D16" s="13" t="s">
        <v>39</v>
      </c>
      <c r="E16" s="23">
        <f ca="1">ROUND(2*(E14-$C$15)/$C$16,0)/2+E13</f>
        <v>3620.5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45321.584987895301</v>
      </c>
    </row>
    <row r="18" spans="1:19" ht="14.25" thickTop="1" thickBot="1" x14ac:dyDescent="0.25">
      <c r="A18" s="15" t="s">
        <v>5</v>
      </c>
      <c r="B18" s="9"/>
      <c r="C18" s="18">
        <f ca="1">+C15</f>
        <v>56014.639501602178</v>
      </c>
      <c r="D18" s="19">
        <f ca="1">+C16</f>
        <v>1.1946000974892388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1.6146856006633023E-3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53442.665000000037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4.9170780898844836E-4</v>
      </c>
      <c r="Q21" s="1">
        <f>+C21-15018.5</f>
        <v>38424.165000000037</v>
      </c>
      <c r="S21">
        <f ca="1">+(O21-G21)^2</f>
        <v>2.4177656942022044E-7</v>
      </c>
    </row>
    <row r="22" spans="1:19" x14ac:dyDescent="0.2">
      <c r="A22" s="32" t="s">
        <v>46</v>
      </c>
      <c r="B22" s="33" t="s">
        <v>47</v>
      </c>
      <c r="C22" s="32">
        <v>55205.896000000001</v>
      </c>
      <c r="D22" s="32">
        <v>5.0000000000000001E-4</v>
      </c>
      <c r="E22">
        <f>+(C22-C$7)/C$8</f>
        <v>1476.0135276538088</v>
      </c>
      <c r="F22">
        <f>ROUND(2*E22,0)/2</f>
        <v>1476</v>
      </c>
      <c r="G22">
        <f>+C22-(C$7+F22*C$8)</f>
        <v>1.6159999962837901E-2</v>
      </c>
      <c r="I22">
        <f>+G22</f>
        <v>1.6159999962837901E-2</v>
      </c>
      <c r="O22">
        <f ca="1">+C$11+C$12*$F22</f>
        <v>1.5395601925503224E-2</v>
      </c>
      <c r="Q22" s="1">
        <f>+C22-15018.5</f>
        <v>40187.396000000001</v>
      </c>
      <c r="S22">
        <f ca="1">+(O22-G22)^2</f>
        <v>5.843043594811055E-7</v>
      </c>
    </row>
    <row r="23" spans="1:19" x14ac:dyDescent="0.2">
      <c r="A23" s="32" t="s">
        <v>48</v>
      </c>
      <c r="B23" s="33" t="s">
        <v>47</v>
      </c>
      <c r="C23" s="32">
        <v>55640.731399999997</v>
      </c>
      <c r="D23" s="32">
        <v>6.9999999999999999E-4</v>
      </c>
      <c r="E23">
        <f>+(C23-C$7)/C$8</f>
        <v>1840.0174118316406</v>
      </c>
      <c r="F23">
        <f>ROUND(2*E23,0)/2</f>
        <v>1840</v>
      </c>
      <c r="G23">
        <f>+C23-(C$7+F23*C$8)</f>
        <v>2.0799999962036964E-2</v>
      </c>
      <c r="I23">
        <f>+G23</f>
        <v>2.0799999962036964E-2</v>
      </c>
      <c r="O23">
        <f ca="1">+C$11+C$12*$F23</f>
        <v>1.9071088008437764E-2</v>
      </c>
      <c r="Q23" s="1">
        <f>+C23-15018.5</f>
        <v>40622.231399999997</v>
      </c>
      <c r="S23">
        <f ca="1">+(O23-G23)^2</f>
        <v>2.9891365432981996E-6</v>
      </c>
    </row>
    <row r="24" spans="1:19" x14ac:dyDescent="0.2">
      <c r="A24" s="34" t="s">
        <v>49</v>
      </c>
      <c r="B24" s="35" t="s">
        <v>47</v>
      </c>
      <c r="C24" s="34">
        <v>56014.637499999997</v>
      </c>
      <c r="D24" s="34">
        <v>1.6999999999999999E-3</v>
      </c>
      <c r="E24">
        <f>+(C24-C$7)/C$8</f>
        <v>2153.0169346804842</v>
      </c>
      <c r="F24">
        <f>ROUND(2*E24,0)/2</f>
        <v>2153</v>
      </c>
      <c r="G24">
        <f>+C24-(C$7+F24*C$8)</f>
        <v>2.0229999958246481E-2</v>
      </c>
      <c r="I24">
        <f>+G24</f>
        <v>2.0229999958246481E-2</v>
      </c>
      <c r="O24">
        <f ca="1">+C$11+C$12*$F24</f>
        <v>2.223160214019191E-2</v>
      </c>
      <c r="Q24" s="1">
        <f>+C24-15018.5</f>
        <v>40996.137499999997</v>
      </c>
      <c r="S24">
        <f ca="1">+(O24-G24)^2</f>
        <v>4.0064112947687027E-6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2024-01-29T04:09:44Z</dcterms:modified>
</cp:coreProperties>
</file>