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77F10A2-3480-4223-95FF-D160FFF49A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Q23" i="1"/>
  <c r="C9" i="1"/>
  <c r="D9" i="1"/>
  <c r="Q22" i="1"/>
  <c r="F16" i="1"/>
  <c r="F17" i="1" s="1"/>
  <c r="C17" i="1"/>
  <c r="Q21" i="1"/>
  <c r="C7" i="1"/>
  <c r="E25" i="1"/>
  <c r="F25" i="1"/>
  <c r="C8" i="1"/>
  <c r="Q24" i="1"/>
  <c r="E23" i="1"/>
  <c r="F23" i="1"/>
  <c r="G23" i="1"/>
  <c r="J23" i="1"/>
  <c r="E24" i="1"/>
  <c r="F24" i="1"/>
  <c r="G24" i="1"/>
  <c r="I24" i="1"/>
  <c r="G25" i="1"/>
  <c r="K25" i="1"/>
  <c r="E21" i="1"/>
  <c r="F21" i="1"/>
  <c r="G21" i="1"/>
  <c r="E22" i="1"/>
  <c r="F22" i="1"/>
  <c r="G22" i="1"/>
  <c r="J22" i="1"/>
  <c r="J21" i="1"/>
  <c r="C11" i="1"/>
  <c r="C12" i="1"/>
  <c r="C16" i="1" l="1"/>
  <c r="D18" i="1" s="1"/>
  <c r="O25" i="1"/>
  <c r="O21" i="1"/>
  <c r="O23" i="1"/>
  <c r="O22" i="1"/>
  <c r="O24" i="1"/>
  <c r="C15" i="1"/>
  <c r="C18" i="1" l="1"/>
  <c r="F18" i="1"/>
  <c r="F19" i="1" s="1"/>
</calcChain>
</file>

<file path=xl/sharedStrings.xml><?xml version="1.0" encoding="utf-8"?>
<sst xmlns="http://schemas.openxmlformats.org/spreadsheetml/2006/main" count="53" uniqueCount="47">
  <si>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</si>
  <si>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</si>
  <si>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</si>
  <si>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</si>
  <si>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</si>
  <si>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</si>
  <si>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</si>
  <si>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</si>
  <si>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</si>
  <si>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</si>
  <si>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</si>
  <si>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</si>
  <si>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</si>
  <si>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</si>
  <si>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</si>
  <si>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</si>
  <si>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</si>
  <si>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</si>
  <si>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</si>
  <si>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</si>
  <si>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</si>
  <si>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</si>
  <si>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</si>
  <si>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</si>
  <si>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</si>
  <si>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</si>
  <si>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</si>
  <si>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</si>
  <si>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</si>
  <si>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</si>
  <si>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</si>
  <si>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</si>
  <si>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</si>
  <si>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</si>
  <si>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</si>
  <si>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</si>
  <si>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</si>
  <si>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</si>
  <si>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</si>
  <si>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U Col / GSC 7076-0971               </t>
  </si>
  <si>
    <t xml:space="preserve">EA/SD     </t>
  </si>
  <si>
    <t>IBVS 4739</t>
  </si>
  <si>
    <t>II</t>
  </si>
  <si>
    <t>Add cycle</t>
  </si>
  <si>
    <t>Old Cycle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</si>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</sst>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 Col - O-C Diagr.</a:t>
            </a:r>
          </a:p>
        </c:rich>
      </c:tx>
      <c:layout>
        <c:manualLayout>
          <c:xMode val="edge"/>
          <c:yMode val="edge"/>
          <c:x val="0.40472878998609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33657858136300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AA-4D60-A92F-4570011348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A-4D60-A92F-4570011348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0">
                  <c:v>5.8887999985017814E-3</c:v>
                </c:pt>
                <c:pt idx="1">
                  <c:v>5.9000000037485734E-3</c:v>
                </c:pt>
                <c:pt idx="2">
                  <c:v>8.3087999955751002E-3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AA-4D60-A92F-4570011348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">
                  <c:v>7.5879999349126592E-4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AA-4D60-A92F-4570011348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AA-4D60-A92F-4570011348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AA-4D60-A92F-4570011348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7.0000000000000001E-3</c:v>
                  </c:pt>
                  <c:pt idx="1">
                    <c:v>6.0000000000000001E-3</c:v>
                  </c:pt>
                  <c:pt idx="2">
                    <c:v>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AA-4D60-A92F-4570011348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-7236.5</c:v>
                </c:pt>
                <c:pt idx="1">
                  <c:v>-6062.5</c:v>
                </c:pt>
                <c:pt idx="2">
                  <c:v>-6024</c:v>
                </c:pt>
                <c:pt idx="3">
                  <c:v>0</c:v>
                </c:pt>
                <c:pt idx="4">
                  <c:v>3551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6.943834595735038E-3</c:v>
                </c:pt>
                <c:pt idx="1">
                  <c:v>6.1464560167115529E-3</c:v>
                </c:pt>
                <c:pt idx="2">
                  <c:v>6.120306889545961E-3</c:v>
                </c:pt>
                <c:pt idx="3">
                  <c:v>2.0288174857661717E-3</c:v>
                </c:pt>
                <c:pt idx="4">
                  <c:v>-3.8301499644200106E-4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AA-4D60-A92F-457001134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400136"/>
        <c:axId val="1"/>
      </c:scatterChart>
      <c:valAx>
        <c:axId val="43540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902642559109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40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816411682892905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628650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10DE48C-EE98-0AA4-5D50-E7F835D85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25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38</v>
      </c>
      <c r="C4" s="8">
        <v>52500.603000000003</v>
      </c>
      <c r="D4" s="9">
        <v>1.2461712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f>C4</f>
        <v>52500.603000000003</v>
      </c>
    </row>
    <row r="8" spans="1:6" x14ac:dyDescent="0.2">
      <c r="A8" t="s">
        <v>5</v>
      </c>
      <c r="C8">
        <f>D4</f>
        <v>1.2461712</v>
      </c>
      <c r="D8" s="28"/>
    </row>
    <row r="9" spans="1:6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INTERCEPT(INDIRECT($D$9):G992,INDIRECT($C$9):F992)</f>
        <v>2.0288174857661717E-3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SLOPE(INDIRECT($D$9):G992,INDIRECT($C$9):F992)</f>
        <v>-6.7919810819717626E-7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(C7+C11)+(C8+C12)*INT(MAX(F21:F3533))</f>
        <v>56925.756548185003</v>
      </c>
      <c r="E15" s="16" t="s">
        <v>43</v>
      </c>
      <c r="F15" s="13">
        <v>1</v>
      </c>
    </row>
    <row r="16" spans="1:6" x14ac:dyDescent="0.2">
      <c r="A16" s="18" t="s">
        <v>6</v>
      </c>
      <c r="B16" s="12"/>
      <c r="C16" s="19">
        <f ca="1">+C8+C12</f>
        <v>1.2461705208018918</v>
      </c>
      <c r="E16" s="16" t="s">
        <v>32</v>
      </c>
      <c r="F16" s="17">
        <f ca="1">NOW()+15018.5+$C$5/24</f>
        <v>60339.631811458334</v>
      </c>
    </row>
    <row r="17" spans="1:18" ht="13.5" thickBot="1" x14ac:dyDescent="0.25">
      <c r="A17" s="16" t="s">
        <v>29</v>
      </c>
      <c r="B17" s="12"/>
      <c r="C17" s="12">
        <f>COUNT(C21:C2191)</f>
        <v>5</v>
      </c>
      <c r="E17" s="16" t="s">
        <v>44</v>
      </c>
      <c r="F17" s="17">
        <f ca="1">ROUND(2*(F16-$C$7)/$C$8,0)/2+F15</f>
        <v>6291.5</v>
      </c>
    </row>
    <row r="18" spans="1:18" ht="14.25" thickTop="1" thickBot="1" x14ac:dyDescent="0.25">
      <c r="A18" s="18" t="s">
        <v>7</v>
      </c>
      <c r="B18" s="12"/>
      <c r="C18" s="21">
        <f ca="1">+C15</f>
        <v>56925.756548185003</v>
      </c>
      <c r="D18" s="22">
        <f ca="1">+C16</f>
        <v>1.2461705208018918</v>
      </c>
      <c r="E18" s="16" t="s">
        <v>33</v>
      </c>
      <c r="F18" s="25">
        <f ca="1">ROUND(2*(F16-$C$15)/$C$16,0)/2+F15</f>
        <v>2740.5</v>
      </c>
    </row>
    <row r="19" spans="1:18" ht="13.5" thickTop="1" x14ac:dyDescent="0.2">
      <c r="E19" s="16" t="s">
        <v>34</v>
      </c>
      <c r="F19" s="20">
        <f ca="1">+$C$15+$C$16*F18-15018.5-$C$5/24</f>
        <v>45322.782693775924</v>
      </c>
    </row>
    <row r="20" spans="1:18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45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8" x14ac:dyDescent="0.2">
      <c r="A21" s="31" t="s">
        <v>41</v>
      </c>
      <c r="B21" s="29" t="s">
        <v>42</v>
      </c>
      <c r="C21" s="31">
        <v>43482.690999999999</v>
      </c>
      <c r="D21" s="31">
        <v>7.0000000000000001E-3</v>
      </c>
      <c r="E21">
        <f>+(C21-C$7)/C$8</f>
        <v>-7236.4952744855627</v>
      </c>
      <c r="F21">
        <f>ROUND(2*E21,0)/2</f>
        <v>-7236.5</v>
      </c>
      <c r="G21">
        <f>+C21-(C$7+F21*C$8)</f>
        <v>5.8887999985017814E-3</v>
      </c>
      <c r="J21">
        <f>+G21</f>
        <v>5.8887999985017814E-3</v>
      </c>
      <c r="O21">
        <f ca="1">+C$11+C$12*$F21</f>
        <v>6.943834595735038E-3</v>
      </c>
      <c r="Q21" s="2">
        <f>+C21-15018.5</f>
        <v>28464.190999999999</v>
      </c>
      <c r="R21" t="s">
        <v>0</v>
      </c>
    </row>
    <row r="22" spans="1:18" x14ac:dyDescent="0.2">
      <c r="A22" s="32" t="s">
        <v>41</v>
      </c>
      <c r="B22" s="33" t="s">
        <v>42</v>
      </c>
      <c r="C22" s="32">
        <v>44945.696000000004</v>
      </c>
      <c r="D22" s="32">
        <v>6.0000000000000001E-3</v>
      </c>
      <c r="E22">
        <f>+(C22-C$7)/C$8</f>
        <v>-6062.4952654980307</v>
      </c>
      <c r="F22">
        <f>ROUND(2*E22,0)/2</f>
        <v>-6062.5</v>
      </c>
      <c r="G22">
        <f>+C22-(C$7+F22*C$8)</f>
        <v>5.9000000037485734E-3</v>
      </c>
      <c r="J22">
        <f>+G22</f>
        <v>5.9000000037485734E-3</v>
      </c>
      <c r="O22">
        <f ca="1">+C$11+C$12*$F22</f>
        <v>6.1464560167115529E-3</v>
      </c>
      <c r="Q22" s="2">
        <f>+C22-15018.5</f>
        <v>29927.196000000004</v>
      </c>
    </row>
    <row r="23" spans="1:18" x14ac:dyDescent="0.2">
      <c r="A23" s="32" t="s">
        <v>41</v>
      </c>
      <c r="B23" s="33" t="s">
        <v>36</v>
      </c>
      <c r="C23" s="32">
        <v>44993.675999999999</v>
      </c>
      <c r="D23" s="32">
        <v>1E-3</v>
      </c>
      <c r="E23">
        <f>+(C23-C$7)/C$8</f>
        <v>-6023.9933325372976</v>
      </c>
      <c r="F23">
        <f>ROUND(2*E23,0)/2</f>
        <v>-6024</v>
      </c>
      <c r="G23">
        <f>+C23-(C$7+F23*C$8)</f>
        <v>8.3087999955751002E-3</v>
      </c>
      <c r="J23">
        <f>+G23</f>
        <v>8.3087999955751002E-3</v>
      </c>
      <c r="O23">
        <f ca="1">+C$11+C$12*$F23</f>
        <v>6.120306889545961E-3</v>
      </c>
      <c r="Q23" s="2">
        <f>+C23-15018.5</f>
        <v>29975.175999999999</v>
      </c>
    </row>
    <row r="24" spans="1:18" x14ac:dyDescent="0.2">
      <c r="A24" s="30" t="s">
        <v>37</v>
      </c>
      <c r="B24" s="29" t="s">
        <v>36</v>
      </c>
      <c r="C24" s="30">
        <v>52500.603000000003</v>
      </c>
      <c r="D24" s="31"/>
      <c r="E24">
        <f>+(C24-C$7)/C$8</f>
        <v>0</v>
      </c>
      <c r="F24">
        <f>ROUND(2*E24,0)/2</f>
        <v>0</v>
      </c>
      <c r="G24">
        <f>+C24-(C$7+F24*C$8)</f>
        <v>0</v>
      </c>
      <c r="I24">
        <f>+G24</f>
        <v>0</v>
      </c>
      <c r="O24">
        <f ca="1">+C$11+C$12*$F24</f>
        <v>2.0288174857661717E-3</v>
      </c>
      <c r="Q24" s="2">
        <f>+C24-15018.5</f>
        <v>37482.103000000003</v>
      </c>
    </row>
    <row r="25" spans="1:18" x14ac:dyDescent="0.2">
      <c r="A25" s="34" t="s">
        <v>46</v>
      </c>
      <c r="B25" s="35" t="s">
        <v>36</v>
      </c>
      <c r="C25" s="36">
        <v>56925.757689999999</v>
      </c>
      <c r="D25" s="36">
        <v>1E-4</v>
      </c>
      <c r="E25">
        <f>+(C25-C$7)/C$8</f>
        <v>3551.0006089050971</v>
      </c>
      <c r="F25">
        <f>ROUND(2*E25,0)/2</f>
        <v>3551</v>
      </c>
      <c r="G25">
        <f>+C25-(C$7+F25*C$8)</f>
        <v>7.5879999349126592E-4</v>
      </c>
      <c r="K25">
        <f>+G25</f>
        <v>7.5879999349126592E-4</v>
      </c>
      <c r="O25">
        <f ca="1">+C$11+C$12*$F25</f>
        <v>-3.8301499644200106E-4</v>
      </c>
      <c r="Q25" s="2">
        <f>+C25-15018.5</f>
        <v>41907.257689999999</v>
      </c>
    </row>
    <row r="26" spans="1:18" x14ac:dyDescent="0.2">
      <c r="C26" s="10"/>
      <c r="D26" s="10"/>
    </row>
    <row r="27" spans="1:18" x14ac:dyDescent="0.2">
      <c r="C27" s="10"/>
      <c r="D27" s="10"/>
    </row>
    <row r="28" spans="1:18" x14ac:dyDescent="0.2">
      <c r="C28" s="10"/>
      <c r="D28" s="10"/>
    </row>
    <row r="29" spans="1:18" x14ac:dyDescent="0.2">
      <c r="C29" s="10"/>
      <c r="D29" s="10"/>
    </row>
    <row r="30" spans="1:18" x14ac:dyDescent="0.2">
      <c r="C30" s="10"/>
      <c r="D30" s="10"/>
    </row>
    <row r="31" spans="1:18" x14ac:dyDescent="0.2">
      <c r="C31" s="10"/>
      <c r="D31" s="10"/>
    </row>
    <row r="32" spans="1:18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hyperlinks>
    <hyperlink ref="H1380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2024-01-30T02:09:48Z</dcterms:modified>
</cp:coreProperties>
</file>