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0FEEAA-08AA-4064-9072-59FB0C236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J23" i="1" s="1"/>
  <c r="Q23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O23" i="1" l="1"/>
  <c r="C16" i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<sst xmlns="http://schemas.openxmlformats.org/spreadsheetml/2006/main" count="56" uniqueCount="52">
  <si>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</si>
  <si>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</si>
  <si>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</si>
  <si>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</si>
  <si>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</si>
  <si>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</si>
  <si>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</si>
  <si>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</si>
  <si>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</si>
  <si>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</si>
  <si>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</si>
  <si>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</si>
  <si>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</si>
  <si>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</si>
  <si>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</si>
  <si>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</si>
  <si>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</si>
  <si>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</si>
  <si>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</si>
  <si>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</si>
  <si>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</si>
  <si>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</si>
  <si>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</si>
  <si>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</si>
  <si>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</si>
  <si>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</si>
  <si>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</si>
  <si>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</si>
  <si>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</si>
  <si>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</si>
  <si>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</si>
  <si>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</si>
  <si>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</si>
  <si>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</si>
  <si>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</si>
  <si>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</si>
  <si>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</si>
  <si>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</si>
  <si>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</si>
  <si>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</si>
  <si>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</si>
  <si>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</si>
  <si>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G1457-0435</t>
  </si>
  <si>
    <t>G1457-0435_CrB.xls</t>
  </si>
  <si>
    <t>EC</t>
  </si>
  <si>
    <t>CrB</t>
  </si>
  <si>
    <t>VSX</t>
  </si>
  <si>
    <t>OEJV 116</t>
  </si>
  <si>
    <t>I</t>
  </si>
  <si>
    <t>JBAV, 55</t>
  </si>
  <si>
    <t>QR Com / GSC 1457-0435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</si>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</sst>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QR Com - O-C Diagr.</a:t>
            </a:r>
          </a:p>
        </c:rich>
      </c:tx>
      <c:layout>
        <c:manualLayout>
          <c:xMode val="edge"/>
          <c:yMode val="edge"/>
          <c:x val="0.34335839598997492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58-4E74-94FA-AC87868066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-1.2935000188008416E-2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58-4E74-94FA-AC87868066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1.2464999934309162E-2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58-4E74-94FA-AC87868066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58-4E74-94FA-AC87868066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58-4E74-94FA-AC87868066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58-4E74-94FA-AC87868066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58-4E74-94FA-AC87868066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-7.3804833746853081E-3</c:v>
                </c:pt>
                <c:pt idx="1">
                  <c:v>-2.3150546491700758E-3</c:v>
                </c:pt>
                <c:pt idx="2">
                  <c:v>9.2255377701561322E-3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58-4E74-94FA-AC878680669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4319</c:v>
                </c:pt>
                <c:pt idx="2">
                  <c:v>14159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58-4E74-94FA-AC8786806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8813184"/>
        <c:axId val="1"/>
      </c:scatterChart>
      <c:valAx>
        <c:axId val="758813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81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</xdr:rowOff>
    </xdr:from>
    <xdr:to>
      <xdr:col>17</xdr:col>
      <xdr:colOff>95250</xdr:colOff>
      <xdr:row>18</xdr:row>
      <xdr:rowOff>104776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FB38CB-CDB6-8B40-EB27-FB1B8A57F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9">
        <v>53141.450000000186</v>
      </c>
      <c r="D7" s="29" t="s">
        <v>46</v>
      </c>
    </row>
    <row r="8" spans="1:7" x14ac:dyDescent="0.2">
      <c r="A8" t="s">
        <v>3</v>
      </c>
      <c r="C8" s="39">
        <v>0.427865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-7.3804833746853081E-3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1.1728244328583543E-6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60339.65362222222</v>
      </c>
    </row>
    <row r="15" spans="1:7" x14ac:dyDescent="0.2">
      <c r="A15" s="11" t="s">
        <v>17</v>
      </c>
      <c r="B15" s="9"/>
      <c r="C15" s="12">
        <f ca="1">(C7+C11)+(C8+C12)*INT(MAX(F21:F3533))</f>
        <v>59199.59976053796</v>
      </c>
      <c r="D15" s="13" t="s">
        <v>38</v>
      </c>
      <c r="E15" s="14">
        <f ca="1">ROUND(2*(E14-$C$7)/$C$8,0)/2+E13</f>
        <v>16824.5</v>
      </c>
    </row>
    <row r="16" spans="1:7" x14ac:dyDescent="0.2">
      <c r="A16" s="15" t="s">
        <v>4</v>
      </c>
      <c r="B16" s="9"/>
      <c r="C16" s="16">
        <f ca="1">+C8+C12</f>
        <v>0.42786617282443284</v>
      </c>
      <c r="D16" s="13" t="s">
        <v>39</v>
      </c>
      <c r="E16" s="23">
        <f ca="1">ROUND(2*(E14-$C$15)/$C$16,0)/2+E13</f>
        <v>2665.5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45321.972877534819</v>
      </c>
    </row>
    <row r="18" spans="1:19" ht="14.25" thickTop="1" thickBot="1" x14ac:dyDescent="0.25">
      <c r="A18" s="15" t="s">
        <v>5</v>
      </c>
      <c r="B18" s="9"/>
      <c r="C18" s="18">
        <f ca="1">+C15</f>
        <v>59199.59976053796</v>
      </c>
      <c r="D18" s="19">
        <f ca="1">+C16</f>
        <v>0.42786617282443284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1.2932701886763594E-2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53141.450000000186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-7.3804833746853081E-3</v>
      </c>
      <c r="Q21" s="1">
        <f>+C21-15018.5</f>
        <v>38122.950000000186</v>
      </c>
      <c r="S21">
        <f ca="1">+(O21-G21)^2</f>
        <v>5.4471534844006236E-5</v>
      </c>
    </row>
    <row r="22" spans="1:19" x14ac:dyDescent="0.2">
      <c r="A22" s="32" t="s">
        <v>47</v>
      </c>
      <c r="B22" s="33" t="s">
        <v>48</v>
      </c>
      <c r="C22" s="32">
        <v>54989.385999999999</v>
      </c>
      <c r="D22" s="32">
        <v>0.01</v>
      </c>
      <c r="E22">
        <f>+(C22-C$7)/C$8</f>
        <v>4318.9697685013089</v>
      </c>
      <c r="F22">
        <f>ROUND(2*E22,0)/2</f>
        <v>4319</v>
      </c>
      <c r="G22">
        <f>+C22-(C$7+F22*C$8)</f>
        <v>-1.2935000188008416E-2</v>
      </c>
      <c r="I22">
        <f>+G22</f>
        <v>-1.2935000188008416E-2</v>
      </c>
      <c r="O22">
        <f ca="1">+C$11+C$12*$F22</f>
        <v>-2.3150546491700758E-3</v>
      </c>
      <c r="Q22" s="1">
        <f>+C22-15018.5</f>
        <v>39970.885999999999</v>
      </c>
      <c r="S22">
        <f ca="1">+(O22-G22)^2</f>
        <v>1.1278324324789238E-4</v>
      </c>
    </row>
    <row r="23" spans="1:19" x14ac:dyDescent="0.2">
      <c r="A23" s="34" t="s">
        <v>49</v>
      </c>
      <c r="B23" s="35" t="s">
        <v>48</v>
      </c>
      <c r="C23" s="37">
        <v>59199.603000000119</v>
      </c>
      <c r="D23" s="38">
        <v>1E-3</v>
      </c>
      <c r="E23">
        <f>+(C23-C$7)/C$8</f>
        <v>14159.029133020773</v>
      </c>
      <c r="F23">
        <f>ROUND(2*E23,0)/2</f>
        <v>14159</v>
      </c>
      <c r="G23">
        <f>+C23-(C$7+F23*C$8)</f>
        <v>1.2464999934309162E-2</v>
      </c>
      <c r="J23">
        <f>+G23</f>
        <v>1.2464999934309162E-2</v>
      </c>
      <c r="O23">
        <f ca="1">+C$11+C$12*$F23</f>
        <v>9.2255377701561322E-3</v>
      </c>
      <c r="Q23" s="1">
        <f>+C23-15018.5</f>
        <v>44181.103000000119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2024-01-30T02:41:12Z</dcterms:modified>
</cp:coreProperties>
</file>