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9385D1-2D17-4A1D-925B-95E7335FB5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Q22" i="1"/>
  <c r="Q23" i="1"/>
  <c r="F11" i="1"/>
  <c r="A21" i="1"/>
  <c r="H20" i="1"/>
  <c r="G11" i="1"/>
  <c r="E14" i="1"/>
  <c r="C17" i="1"/>
  <c r="Q21" i="1"/>
  <c r="G21" i="1"/>
  <c r="H21" i="1"/>
  <c r="C12" i="1"/>
  <c r="C11" i="1"/>
  <c r="O23" i="1" l="1"/>
  <c r="S23" i="1" s="1"/>
  <c r="O22" i="1"/>
  <c r="S22" i="1" s="1"/>
  <c r="O21" i="1"/>
  <c r="S21" i="1" s="1"/>
  <c r="C15" i="1"/>
  <c r="C16" i="1"/>
  <c r="D18" i="1" s="1"/>
  <c r="E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<sst xmlns="http://schemas.openxmlformats.org/spreadsheetml/2006/main" count="58" uniqueCount="52">
  <si>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</si>
  <si>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</si>
  <si>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</si>
  <si>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</si>
  <si>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</si>
  <si>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</si>
  <si>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</si>
  <si>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</si>
  <si>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</si>
  <si>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</si>
  <si>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</si>
  <si>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</si>
  <si>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</si>
  <si>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</si>
  <si>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</si>
  <si>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</si>
  <si>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</si>
  <si>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</si>
  <si>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</si>
  <si>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</si>
  <si>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</si>
  <si>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</si>
  <si>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</si>
  <si>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</si>
  <si>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</si>
  <si>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</si>
  <si>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</si>
  <si>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</si>
  <si>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</si>
  <si>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</si>
  <si>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</si>
  <si>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</si>
  <si>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</si>
  <si>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</si>
  <si>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</si>
  <si>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</si>
  <si>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</si>
  <si>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</si>
  <si>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</si>
  <si>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</si>
  <si>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</si>
  <si>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V0471 CrA</t>
  </si>
  <si>
    <t>V0471 CrA / GSC 7899-6510</t>
  </si>
  <si>
    <t>CrA_V0471.xls</t>
  </si>
  <si>
    <t>EA</t>
  </si>
  <si>
    <t>CrA</t>
  </si>
  <si>
    <t>G7899-6510</t>
  </si>
  <si>
    <t>Malkov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</si>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</sst>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CrA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48-4CD6-BB5C-5EA025BFA1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-0.31007999999565072</c:v>
                </c:pt>
                <c:pt idx="2">
                  <c:v>-0.30916799999977229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48-4CD6-BB5C-5EA025BFA1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48-4CD6-BB5C-5EA025BFA1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48-4CD6-BB5C-5EA025BFA1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48-4CD6-BB5C-5EA025BFA1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48-4CD6-BB5C-5EA025BFA1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48-4CD6-BB5C-5EA025BFA1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-9.4176805187640156E-8</c:v>
                </c:pt>
                <c:pt idx="1">
                  <c:v>-0.30959395350433533</c:v>
                </c:pt>
                <c:pt idx="2">
                  <c:v>-0.3096539523142825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48-4CD6-BB5C-5EA025BFA1C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10320</c:v>
                </c:pt>
                <c:pt idx="2">
                  <c:v>10322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48-4CD6-BB5C-5EA025BFA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535112"/>
        <c:axId val="1"/>
      </c:scatterChart>
      <c:valAx>
        <c:axId val="703535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535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E3FC7C9-A4A2-0E29-8903-36882ED53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30877.332999999999</v>
      </c>
      <c r="D7" s="30" t="s">
        <v>47</v>
      </c>
    </row>
    <row r="8" spans="1:7" x14ac:dyDescent="0.2">
      <c r="A8" t="s">
        <v>3</v>
      </c>
      <c r="C8" s="36">
        <v>2.4860440000000001</v>
      </c>
      <c r="D8" s="30" t="s">
        <v>47</v>
      </c>
    </row>
    <row r="9" spans="1:7" x14ac:dyDescent="0.2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-9.4176805187640156E-8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-2.9999404973597881E-5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60340.394573148151</v>
      </c>
    </row>
    <row r="15" spans="1:7" x14ac:dyDescent="0.2">
      <c r="A15" s="12" t="s">
        <v>17</v>
      </c>
      <c r="B15" s="10"/>
      <c r="C15" s="13">
        <f ca="1">(C7+C11)+(C8+C12)*INT(MAX(F21:F3533))</f>
        <v>56537.969514047683</v>
      </c>
      <c r="D15" s="14" t="s">
        <v>37</v>
      </c>
      <c r="E15" s="15">
        <f ca="1">ROUND(2*(E14-$C$7)/$C$8,0)/2+E13</f>
        <v>11852.5</v>
      </c>
    </row>
    <row r="16" spans="1:7" x14ac:dyDescent="0.2">
      <c r="A16" s="16" t="s">
        <v>4</v>
      </c>
      <c r="B16" s="10"/>
      <c r="C16" s="17">
        <f ca="1">+C8+C12</f>
        <v>2.4860140005950266</v>
      </c>
      <c r="D16" s="14" t="s">
        <v>38</v>
      </c>
      <c r="E16" s="24">
        <f ca="1">ROUND(2*(E14-$C$15)/$C$16,0)/2+E13</f>
        <v>1530.5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45323.980608625039</v>
      </c>
    </row>
    <row r="18" spans="1:19" ht="14.25" thickTop="1" thickBot="1" x14ac:dyDescent="0.25">
      <c r="A18" s="16" t="s">
        <v>5</v>
      </c>
      <c r="B18" s="10"/>
      <c r="C18" s="19">
        <f ca="1">+C15</f>
        <v>56537.969514047683</v>
      </c>
      <c r="D18" s="20">
        <f ca="1">+C16</f>
        <v>2.4860140005950266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4.8599940975638261E-4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30877.332999999999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-9.4176805187640156E-8</v>
      </c>
      <c r="Q21" s="2">
        <f>+C21-15018.5</f>
        <v>15858.832999999999</v>
      </c>
      <c r="S21">
        <f ca="1">+(O21-G21)^2</f>
        <v>8.8692706353507265E-15</v>
      </c>
    </row>
    <row r="22" spans="1:19" x14ac:dyDescent="0.2">
      <c r="A22" s="33" t="s">
        <v>48</v>
      </c>
      <c r="B22" s="34" t="s">
        <v>49</v>
      </c>
      <c r="C22" s="35">
        <v>56532.997000000003</v>
      </c>
      <c r="D22" s="35">
        <v>3.0000000000000001E-3</v>
      </c>
      <c r="E22">
        <f>+(C22-C$7)/C$8</f>
        <v>10319.875271716834</v>
      </c>
      <c r="F22">
        <f>ROUND(2*E22,0)/2</f>
        <v>10320</v>
      </c>
      <c r="G22">
        <f>+C22-(C$7+F22*C$8)</f>
        <v>-0.31007999999565072</v>
      </c>
      <c r="I22">
        <f>+G22</f>
        <v>-0.31007999999565072</v>
      </c>
      <c r="O22">
        <f ca="1">+C$11+C$12*$F22</f>
        <v>-0.30959395350433533</v>
      </c>
      <c r="Q22" s="2">
        <f>+C22-15018.5</f>
        <v>41514.497000000003</v>
      </c>
      <c r="S22">
        <f ca="1">+(O22-G22)^2</f>
        <v>2.3624119172000636E-7</v>
      </c>
    </row>
    <row r="23" spans="1:19" x14ac:dyDescent="0.2">
      <c r="A23" s="33" t="s">
        <v>48</v>
      </c>
      <c r="B23" s="34" t="s">
        <v>49</v>
      </c>
      <c r="C23" s="35">
        <v>56537.97</v>
      </c>
      <c r="D23" s="35">
        <v>0.01</v>
      </c>
      <c r="E23">
        <f>+(C23-C$7)/C$8</f>
        <v>10321.875638564725</v>
      </c>
      <c r="F23">
        <f>ROUND(2*E23,0)/2</f>
        <v>10322</v>
      </c>
      <c r="G23">
        <f>+C23-(C$7+F23*C$8)</f>
        <v>-0.30916799999977229</v>
      </c>
      <c r="I23">
        <f>+G23</f>
        <v>-0.30916799999977229</v>
      </c>
      <c r="O23">
        <f ca="1">+C$11+C$12*$F23</f>
        <v>-0.3096539523142825</v>
      </c>
      <c r="Q23" s="2">
        <f>+C23-15018.5</f>
        <v>41519.47</v>
      </c>
      <c r="S23">
        <f ca="1">+(O23-G23)^2</f>
        <v>2.361496519778275E-7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2024-01-30T02:58:11Z</dcterms:modified>
</cp:coreProperties>
</file>