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1F3C1C-8B36-442D-9EAC-72D94C27A11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F11" i="1"/>
  <c r="E21" i="1"/>
  <c r="F21" i="1"/>
  <c r="G21" i="1"/>
  <c r="H21" i="1"/>
  <c r="G11" i="1"/>
  <c r="E14" i="1"/>
  <c r="C17" i="1"/>
  <c r="Q21" i="1"/>
  <c r="G22" i="1"/>
  <c r="I22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<sst xmlns="http://schemas.openxmlformats.org/spreadsheetml/2006/main" count="48" uniqueCount="47">
  <si>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</si>
  <si>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</si>
  <si>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</si>
  <si>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</si>
  <si>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</si>
  <si>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</si>
  <si>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</si>
  <si>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</si>
  <si>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</si>
  <si>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</si>
  <si>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</si>
  <si>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</si>
  <si>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</si>
  <si>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</si>
  <si>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</si>
  <si>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</si>
  <si>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</si>
  <si>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</si>
  <si>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</si>
  <si>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</si>
  <si>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</si>
  <si>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</si>
  <si>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</si>
  <si>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</si>
  <si>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</si>
  <si>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</si>
  <si>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</si>
  <si>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</si>
  <si>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</si>
  <si>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</si>
  <si>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</si>
  <si>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</si>
  <si>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</si>
  <si>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</si>
  <si>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</si>
  <si>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</si>
  <si>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S2</t>
  </si>
  <si>
    <t>Add cycle</t>
  </si>
  <si>
    <t>Old Cycle</t>
  </si>
  <si>
    <t>New Cycle</t>
  </si>
  <si>
    <t>GCVS</t>
  </si>
  <si>
    <t>V0681 CrA / GSC 7910-2253</t>
  </si>
  <si>
    <t xml:space="preserve">EA/DM     </t>
  </si>
  <si>
    <t>IBVS 2185</t>
  </si>
  <si>
    <t>I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</si>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</sst>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V0681 CrA - O-C diagr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8-4A3A-8D3B-2679841A65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7.277500000782311E-2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8-4A3A-8D3B-2679841A65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48-4A3A-8D3B-2679841A65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48-4A3A-8D3B-2679841A65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48-4A3A-8D3B-2679841A65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48-4A3A-8D3B-2679841A65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48-4A3A-8D3B-2679841A65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7.277500000782311E-2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48-4A3A-8D3B-2679841A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802096"/>
        <c:axId val="1"/>
      </c:scatterChart>
      <c:valAx>
        <c:axId val="70780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80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43609022556391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7FFE7C-C56F-13E4-4D81-06A84FD7B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1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28748.35</v>
      </c>
      <c r="D4" s="9">
        <v>2.1639249999999999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28748.35</v>
      </c>
    </row>
    <row r="8" spans="1:7" x14ac:dyDescent="0.2">
      <c r="A8" t="s">
        <v>3</v>
      </c>
      <c r="C8">
        <f>+D4</f>
        <v>2.1639249999999999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1.0022724143757487E-5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60339.666732523146</v>
      </c>
    </row>
    <row r="15" spans="1:7" x14ac:dyDescent="0.2">
      <c r="A15" s="14" t="s">
        <v>18</v>
      </c>
      <c r="B15" s="12"/>
      <c r="C15" s="15">
        <f ca="1">(C7+C11)+(C8+C12)*INT(MAX(F21:F3533))</f>
        <v>44460.68220000001</v>
      </c>
      <c r="D15" s="16" t="s">
        <v>38</v>
      </c>
      <c r="E15" s="17">
        <f ca="1">ROUND(2*(E14-$C$7)/$C$8,0)/2+E13</f>
        <v>14600</v>
      </c>
    </row>
    <row r="16" spans="1:7" x14ac:dyDescent="0.2">
      <c r="A16" s="18" t="s">
        <v>4</v>
      </c>
      <c r="B16" s="12"/>
      <c r="C16" s="19">
        <f ca="1">+C8+C12</f>
        <v>2.1639350227241438</v>
      </c>
      <c r="D16" s="16" t="s">
        <v>39</v>
      </c>
      <c r="E16" s="26">
        <f ca="1">ROUND(2*(E14-$C$15)/$C$16,0)/2+E13</f>
        <v>7339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45323.697165105834</v>
      </c>
    </row>
    <row r="18" spans="1:17" ht="14.25" thickTop="1" thickBot="1" x14ac:dyDescent="0.25">
      <c r="A18" s="18" t="s">
        <v>5</v>
      </c>
      <c r="B18" s="12"/>
      <c r="C18" s="21">
        <f ca="1">+C15</f>
        <v>44460.68220000001</v>
      </c>
      <c r="D18" s="22">
        <f ca="1">+C16</f>
        <v>2.1639350227241438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36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28748.35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13729.849999999999</v>
      </c>
    </row>
    <row r="22" spans="1:17" x14ac:dyDescent="0.2">
      <c r="A22" s="29" t="s">
        <v>43</v>
      </c>
      <c r="B22" s="30" t="s">
        <v>44</v>
      </c>
      <c r="C22" s="29">
        <v>44460.682200000003</v>
      </c>
      <c r="D22" s="29" t="s">
        <v>45</v>
      </c>
      <c r="E22">
        <f>+(C22-C$7)/C$8</f>
        <v>7261.0336310177136</v>
      </c>
      <c r="F22">
        <f>ROUND(2*E22,0)/2</f>
        <v>7261</v>
      </c>
      <c r="G22">
        <f>+C22-(C$7+F22*C$8)</f>
        <v>7.277500000782311E-2</v>
      </c>
      <c r="I22">
        <f>+G22</f>
        <v>7.277500000782311E-2</v>
      </c>
      <c r="O22">
        <f ca="1">+C$11+C$12*$F22</f>
        <v>7.277500000782311E-2</v>
      </c>
      <c r="Q22" s="2">
        <f>+C22-15018.5</f>
        <v>29442.182200000003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2024-01-30T03:00:05Z</dcterms:modified>
</cp:coreProperties>
</file>