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E47771B-B0A6-45CA-A891-293D33776A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E32" i="1"/>
  <c r="F32" i="1"/>
  <c r="G32" i="1" s="1"/>
  <c r="K32" i="1" s="1"/>
  <c r="Q32" i="1"/>
  <c r="E33" i="1"/>
  <c r="F33" i="1"/>
  <c r="G33" i="1"/>
  <c r="K33" i="1" s="1"/>
  <c r="Q33" i="1"/>
  <c r="E34" i="1"/>
  <c r="F34" i="1"/>
  <c r="G34" i="1" s="1"/>
  <c r="K34" i="1" s="1"/>
  <c r="Q34" i="1"/>
  <c r="E35" i="1"/>
  <c r="F35" i="1"/>
  <c r="G35" i="1" s="1"/>
  <c r="K35" i="1" s="1"/>
  <c r="Q35" i="1"/>
  <c r="E28" i="1"/>
  <c r="F28" i="1" s="1"/>
  <c r="G28" i="1" s="1"/>
  <c r="K28" i="1" s="1"/>
  <c r="Q27" i="1"/>
  <c r="Q29" i="1"/>
  <c r="Q30" i="1"/>
  <c r="Q23" i="1"/>
  <c r="Q26" i="1"/>
  <c r="Q25" i="1"/>
  <c r="Q24" i="1"/>
  <c r="Q22" i="1"/>
  <c r="Q28" i="1"/>
  <c r="C8" i="1"/>
  <c r="E23" i="1"/>
  <c r="F23" i="1"/>
  <c r="G23" i="1" s="1"/>
  <c r="K23" i="1" s="1"/>
  <c r="C9" i="1"/>
  <c r="D9" i="1"/>
  <c r="D8" i="1"/>
  <c r="F16" i="1"/>
  <c r="F17" i="1" s="1"/>
  <c r="C17" i="1"/>
  <c r="Q21" i="1"/>
  <c r="E30" i="1"/>
  <c r="F30" i="1" s="1"/>
  <c r="G30" i="1" s="1"/>
  <c r="K30" i="1" s="1"/>
  <c r="E26" i="1"/>
  <c r="F26" i="1"/>
  <c r="G26" i="1"/>
  <c r="K26" i="1"/>
  <c r="E24" i="1"/>
  <c r="F24" i="1" s="1"/>
  <c r="G24" i="1" s="1"/>
  <c r="K24" i="1" s="1"/>
  <c r="E27" i="1"/>
  <c r="F27" i="1"/>
  <c r="G27" i="1"/>
  <c r="K27" i="1"/>
  <c r="E22" i="1"/>
  <c r="F22" i="1" s="1"/>
  <c r="G22" i="1" s="1"/>
  <c r="K22" i="1" s="1"/>
  <c r="E29" i="1"/>
  <c r="F29" i="1"/>
  <c r="G29" i="1"/>
  <c r="K29" i="1"/>
  <c r="E25" i="1"/>
  <c r="F25" i="1" s="1"/>
  <c r="G25" i="1" s="1"/>
  <c r="K25" i="1" s="1"/>
  <c r="E21" i="1"/>
  <c r="F21" i="1"/>
  <c r="G21" i="1"/>
  <c r="I21" i="1"/>
  <c r="C12" i="1"/>
  <c r="C11" i="1"/>
  <c r="O31" i="1" l="1"/>
  <c r="O33" i="1"/>
  <c r="O32" i="1"/>
  <c r="O35" i="1"/>
  <c r="O34" i="1"/>
  <c r="O29" i="1"/>
  <c r="O27" i="1"/>
  <c r="O25" i="1"/>
  <c r="O24" i="1"/>
  <c r="O28" i="1"/>
  <c r="O23" i="1"/>
  <c r="O22" i="1"/>
  <c r="O26" i="1"/>
  <c r="O21" i="1"/>
  <c r="O30" i="1"/>
  <c r="C1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<sst xmlns="http://schemas.openxmlformats.org/spreadsheetml/2006/main" count="81" uniqueCount="56">
  <si>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</si>
  <si>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</si>
  <si>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</si>
  <si>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</si>
  <si>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</si>
  <si>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</si>
  <si>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</si>
  <si>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</si>
  <si>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</si>
  <si>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</si>
  <si>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</si>
  <si>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</si>
  <si>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</si>
  <si>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</si>
  <si>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</si>
  <si>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</si>
  <si>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</si>
  <si>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</si>
  <si>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</si>
  <si>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</si>
  <si>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</si>
  <si>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</si>
  <si>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</si>
  <si>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</si>
  <si>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</si>
  <si>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</si>
  <si>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</si>
  <si>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</si>
  <si>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</si>
  <si>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</si>
  <si>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</si>
  <si>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</si>
  <si>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</si>
  <si>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</si>
  <si>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</si>
  <si>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</si>
  <si>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</si>
  <si>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</si>
  <si>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</si>
  <si>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</si>
  <si>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</si>
  <si>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CL CrB</t>
  </si>
  <si>
    <t>2017K</t>
  </si>
  <si>
    <t>G2579-1255</t>
  </si>
  <si>
    <t xml:space="preserve">EW        </t>
  </si>
  <si>
    <t>pr_6</t>
  </si>
  <si>
    <t xml:space="preserve">   </t>
  </si>
  <si>
    <t>CL CrB / GSC 2579-1255</t>
  </si>
  <si>
    <t>GCVS</t>
  </si>
  <si>
    <t>IBVS 6196</t>
  </si>
  <si>
    <t>I</t>
  </si>
  <si>
    <t>OEJV 0179</t>
  </si>
  <si>
    <t>II</t>
  </si>
  <si>
    <t>OEJV 0211</t>
  </si>
  <si>
    <t>VSB, 108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</si>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</sst>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165" fontId="33" fillId="0" borderId="0" xfId="0" applyNumberFormat="1" applyFont="1" applyAlignment="1" applyProtection="1">
      <alignment vertical="center" wrapText="1"/>
      <protection locked="0"/>
    </xf>
    <xf numFmtId="0" fontId="3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0" xfId="42" applyFont="1" applyAlignment="1">
      <alignment vertical="center"/>
    </xf>
    <xf numFmtId="0" fontId="5" fillId="0" borderId="0" xfId="42" applyFont="1" applyAlignment="1">
      <alignment horizontal="center" vertical="center"/>
    </xf>
    <xf numFmtId="0" fontId="5" fillId="0" borderId="0" xfId="42" applyFont="1" applyAlignment="1">
      <alignment horizontal="left" vertical="center"/>
    </xf>
    <xf numFmtId="0" fontId="5" fillId="0" borderId="0" xfId="41" applyFont="1" applyAlignment="1">
      <alignment vertical="center" wrapText="1"/>
    </xf>
    <xf numFmtId="0" fontId="5" fillId="0" borderId="0" xfId="41" applyFont="1" applyAlignment="1">
      <alignment horizontal="center" vertical="center" wrapText="1"/>
    </xf>
    <xf numFmtId="0" fontId="5" fillId="0" borderId="0" xfId="41" applyFont="1" applyAlignment="1">
      <alignment horizontal="left" vertical="center" wrapText="1"/>
    </xf>
    <xf numFmtId="0" fontId="32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CL CrB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18022.5</c:v>
                </c:pt>
                <c:pt idx="2">
                  <c:v>18197.5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26088</c:v>
                </c:pt>
                <c:pt idx="11">
                  <c:v>26594.5</c:v>
                </c:pt>
                <c:pt idx="12">
                  <c:v>26597.5</c:v>
                </c:pt>
                <c:pt idx="13">
                  <c:v>26601</c:v>
                </c:pt>
                <c:pt idx="14">
                  <c:v>26604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5E-4CA2-BB06-A6D7F672D3E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18022.5</c:v>
                </c:pt>
                <c:pt idx="2">
                  <c:v>18197.5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26088</c:v>
                </c:pt>
                <c:pt idx="11">
                  <c:v>26594.5</c:v>
                </c:pt>
                <c:pt idx="12">
                  <c:v>26597.5</c:v>
                </c:pt>
                <c:pt idx="13">
                  <c:v>26601</c:v>
                </c:pt>
                <c:pt idx="14">
                  <c:v>26604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5E-4CA2-BB06-A6D7F672D3E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18022.5</c:v>
                </c:pt>
                <c:pt idx="2">
                  <c:v>18197.5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26088</c:v>
                </c:pt>
                <c:pt idx="11">
                  <c:v>26594.5</c:v>
                </c:pt>
                <c:pt idx="12">
                  <c:v>26597.5</c:v>
                </c:pt>
                <c:pt idx="13">
                  <c:v>26601</c:v>
                </c:pt>
                <c:pt idx="14">
                  <c:v>26604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5E-4CA2-BB06-A6D7F672D3E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18022.5</c:v>
                </c:pt>
                <c:pt idx="2">
                  <c:v>18197.5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26088</c:v>
                </c:pt>
                <c:pt idx="11">
                  <c:v>26594.5</c:v>
                </c:pt>
                <c:pt idx="12">
                  <c:v>26597.5</c:v>
                </c:pt>
                <c:pt idx="13">
                  <c:v>26601</c:v>
                </c:pt>
                <c:pt idx="14">
                  <c:v>26604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-2.440500000375323E-2</c:v>
                </c:pt>
                <c:pt idx="2">
                  <c:v>-2.1874999998544808E-2</c:v>
                </c:pt>
                <c:pt idx="3">
                  <c:v>-2.3180000003776513E-2</c:v>
                </c:pt>
                <c:pt idx="4">
                  <c:v>-2.2425000002840534E-2</c:v>
                </c:pt>
                <c:pt idx="5">
                  <c:v>-2.3530000005848706E-2</c:v>
                </c:pt>
                <c:pt idx="6">
                  <c:v>-2.6470000208064448E-2</c:v>
                </c:pt>
                <c:pt idx="7">
                  <c:v>-2.6600000004691537E-2</c:v>
                </c:pt>
                <c:pt idx="8">
                  <c:v>-2.4735000231885351E-2</c:v>
                </c:pt>
                <c:pt idx="9">
                  <c:v>-2.8880000238132197E-2</c:v>
                </c:pt>
                <c:pt idx="10">
                  <c:v>-4.4880000001285225E-2</c:v>
                </c:pt>
                <c:pt idx="11">
                  <c:v>-4.7144999931333587E-2</c:v>
                </c:pt>
                <c:pt idx="12">
                  <c:v>-4.7674999987066258E-2</c:v>
                </c:pt>
                <c:pt idx="13">
                  <c:v>-4.93099998057005E-2</c:v>
                </c:pt>
                <c:pt idx="14">
                  <c:v>-4.8840000163181685E-2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5E-4CA2-BB06-A6D7F672D3E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18022.5</c:v>
                </c:pt>
                <c:pt idx="2">
                  <c:v>18197.5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26088</c:v>
                </c:pt>
                <c:pt idx="11">
                  <c:v>26594.5</c:v>
                </c:pt>
                <c:pt idx="12">
                  <c:v>26597.5</c:v>
                </c:pt>
                <c:pt idx="13">
                  <c:v>26601</c:v>
                </c:pt>
                <c:pt idx="14">
                  <c:v>26604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5E-4CA2-BB06-A6D7F672D3E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18022.5</c:v>
                </c:pt>
                <c:pt idx="2">
                  <c:v>18197.5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26088</c:v>
                </c:pt>
                <c:pt idx="11">
                  <c:v>26594.5</c:v>
                </c:pt>
                <c:pt idx="12">
                  <c:v>26597.5</c:v>
                </c:pt>
                <c:pt idx="13">
                  <c:v>26601</c:v>
                </c:pt>
                <c:pt idx="14">
                  <c:v>26604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5E-4CA2-BB06-A6D7F672D3E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18022.5</c:v>
                </c:pt>
                <c:pt idx="2">
                  <c:v>18197.5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26088</c:v>
                </c:pt>
                <c:pt idx="11">
                  <c:v>26594.5</c:v>
                </c:pt>
                <c:pt idx="12">
                  <c:v>26597.5</c:v>
                </c:pt>
                <c:pt idx="13">
                  <c:v>26601</c:v>
                </c:pt>
                <c:pt idx="14">
                  <c:v>26604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5E-4CA2-BB06-A6D7F672D3E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18022.5</c:v>
                </c:pt>
                <c:pt idx="2">
                  <c:v>18197.5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26088</c:v>
                </c:pt>
                <c:pt idx="11">
                  <c:v>26594.5</c:v>
                </c:pt>
                <c:pt idx="12">
                  <c:v>26597.5</c:v>
                </c:pt>
                <c:pt idx="13">
                  <c:v>26601</c:v>
                </c:pt>
                <c:pt idx="14">
                  <c:v>26604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8.9959092787942375E-3</c:v>
                </c:pt>
                <c:pt idx="1">
                  <c:v>-2.632942584106945E-2</c:v>
                </c:pt>
                <c:pt idx="2">
                  <c:v>-2.6672437834187834E-2</c:v>
                </c:pt>
                <c:pt idx="3">
                  <c:v>-2.6673417868453887E-2</c:v>
                </c:pt>
                <c:pt idx="4">
                  <c:v>-2.6721439547490466E-2</c:v>
                </c:pt>
                <c:pt idx="5">
                  <c:v>-2.6722419581756519E-2</c:v>
                </c:pt>
                <c:pt idx="6">
                  <c:v>-2.8811852636980526E-2</c:v>
                </c:pt>
                <c:pt idx="7">
                  <c:v>-2.901569976431945E-2</c:v>
                </c:pt>
                <c:pt idx="8">
                  <c:v>-3.1388362722432644E-2</c:v>
                </c:pt>
                <c:pt idx="9">
                  <c:v>-3.191072098623865E-2</c:v>
                </c:pt>
                <c:pt idx="10">
                  <c:v>-4.2138358586762917E-2</c:v>
                </c:pt>
                <c:pt idx="11">
                  <c:v>-4.3131133298274144E-2</c:v>
                </c:pt>
                <c:pt idx="12">
                  <c:v>-4.3137013503870447E-2</c:v>
                </c:pt>
                <c:pt idx="13">
                  <c:v>-4.3143873743732825E-2</c:v>
                </c:pt>
                <c:pt idx="14">
                  <c:v>-4.3149753949329142E-2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5E-4CA2-BB06-A6D7F672D3E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18022.5</c:v>
                </c:pt>
                <c:pt idx="2">
                  <c:v>18197.5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26088</c:v>
                </c:pt>
                <c:pt idx="11">
                  <c:v>26594.5</c:v>
                </c:pt>
                <c:pt idx="12">
                  <c:v>26597.5</c:v>
                </c:pt>
                <c:pt idx="13">
                  <c:v>26601</c:v>
                </c:pt>
                <c:pt idx="14">
                  <c:v>26604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65E-4CA2-BB06-A6D7F672D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679440"/>
        <c:axId val="1"/>
      </c:scatterChart>
      <c:valAx>
        <c:axId val="579679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9679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95E78F9-C705-4D02-52CC-2906369119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7" t="s">
        <v>41</v>
      </c>
      <c r="G1" s="3" t="s">
        <v>42</v>
      </c>
      <c r="H1" s="8"/>
      <c r="I1" s="9" t="s">
        <v>43</v>
      </c>
      <c r="J1" s="10" t="s">
        <v>41</v>
      </c>
      <c r="K1" s="11">
        <v>16.100899999999999</v>
      </c>
      <c r="L1" s="5">
        <v>35.573059999999998</v>
      </c>
      <c r="M1" s="6">
        <v>51323.878900000003</v>
      </c>
      <c r="N1" s="6">
        <v>0.31880999999999998</v>
      </c>
      <c r="O1" s="4" t="s">
        <v>44</v>
      </c>
      <c r="P1" s="5">
        <v>12.55</v>
      </c>
      <c r="Q1" s="5">
        <v>12.9</v>
      </c>
      <c r="R1" s="12" t="s">
        <v>45</v>
      </c>
      <c r="S1" s="4" t="s">
        <v>46</v>
      </c>
    </row>
    <row r="2" spans="1:19" s="15" customFormat="1" ht="12.95" customHeight="1" x14ac:dyDescent="0.2">
      <c r="A2" s="15" t="s">
        <v>23</v>
      </c>
      <c r="B2" s="15" t="s">
        <v>44</v>
      </c>
      <c r="C2" s="16"/>
      <c r="D2" s="17"/>
    </row>
    <row r="3" spans="1:19" s="15" customFormat="1" ht="12.95" customHeight="1" thickBot="1" x14ac:dyDescent="0.25"/>
    <row r="4" spans="1:19" s="15" customFormat="1" ht="12.95" customHeight="1" thickTop="1" thickBot="1" x14ac:dyDescent="0.25">
      <c r="A4" s="18" t="s">
        <v>0</v>
      </c>
      <c r="C4" s="19">
        <v>51323.878900000003</v>
      </c>
      <c r="D4" s="20">
        <v>0.31880999999999998</v>
      </c>
    </row>
    <row r="5" spans="1:19" s="15" customFormat="1" ht="12.95" customHeight="1" thickTop="1" x14ac:dyDescent="0.2">
      <c r="A5" s="21" t="s">
        <v>28</v>
      </c>
      <c r="C5" s="22">
        <v>-9.5</v>
      </c>
      <c r="D5" s="15" t="s">
        <v>29</v>
      </c>
    </row>
    <row r="6" spans="1:19" s="15" customFormat="1" ht="12.95" customHeight="1" x14ac:dyDescent="0.2">
      <c r="A6" s="18" t="s">
        <v>1</v>
      </c>
    </row>
    <row r="7" spans="1:19" s="15" customFormat="1" ht="12.95" customHeight="1" x14ac:dyDescent="0.2">
      <c r="A7" s="15" t="s">
        <v>2</v>
      </c>
      <c r="C7" s="55">
        <v>51323.878900000003</v>
      </c>
      <c r="D7" s="24" t="s">
        <v>48</v>
      </c>
    </row>
    <row r="8" spans="1:19" s="15" customFormat="1" ht="12.95" customHeight="1" x14ac:dyDescent="0.2">
      <c r="A8" s="15" t="s">
        <v>3</v>
      </c>
      <c r="C8" s="55">
        <f>N1</f>
        <v>0.31880999999999998</v>
      </c>
      <c r="D8" s="24" t="str">
        <f>D7</f>
        <v>GCVS</v>
      </c>
    </row>
    <row r="9" spans="1:19" s="15" customFormat="1" ht="12.95" customHeight="1" x14ac:dyDescent="0.2">
      <c r="A9" s="25" t="s">
        <v>32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9" s="15" customFormat="1" ht="12.95" customHeight="1" thickBot="1" x14ac:dyDescent="0.25">
      <c r="C10" s="29" t="s">
        <v>19</v>
      </c>
      <c r="D10" s="29" t="s">
        <v>20</v>
      </c>
    </row>
    <row r="11" spans="1:19" s="15" customFormat="1" ht="12.95" customHeight="1" x14ac:dyDescent="0.2">
      <c r="A11" s="15" t="s">
        <v>15</v>
      </c>
      <c r="C11" s="28">
        <f ca="1">INTERCEPT(INDIRECT($D$9):G992,INDIRECT($C$9):F992)</f>
        <v>8.9959092787942375E-3</v>
      </c>
      <c r="D11" s="17"/>
    </row>
    <row r="12" spans="1:19" s="15" customFormat="1" ht="12.95" customHeight="1" x14ac:dyDescent="0.2">
      <c r="A12" s="15" t="s">
        <v>16</v>
      </c>
      <c r="C12" s="28">
        <f ca="1">SLOPE(INDIRECT($D$9):G992,INDIRECT($C$9):F992)</f>
        <v>-1.9600685321050735E-6</v>
      </c>
      <c r="D12" s="17"/>
    </row>
    <row r="13" spans="1:19" s="15" customFormat="1" ht="12.95" customHeight="1" x14ac:dyDescent="0.2">
      <c r="A13" s="15" t="s">
        <v>18</v>
      </c>
      <c r="C13" s="17" t="s">
        <v>13</v>
      </c>
    </row>
    <row r="14" spans="1:19" s="15" customFormat="1" ht="12.95" customHeight="1" x14ac:dyDescent="0.2"/>
    <row r="15" spans="1:19" s="15" customFormat="1" ht="12.95" customHeight="1" x14ac:dyDescent="0.2">
      <c r="A15" s="30" t="s">
        <v>17</v>
      </c>
      <c r="C15" s="31">
        <f ca="1">(C7+C11)+(C8+C12)*INT(MAX(F21:F3533))</f>
        <v>59805.456990246057</v>
      </c>
      <c r="E15" s="32" t="s">
        <v>34</v>
      </c>
      <c r="F15" s="26">
        <v>1</v>
      </c>
    </row>
    <row r="16" spans="1:19" s="15" customFormat="1" ht="12.95" customHeight="1" x14ac:dyDescent="0.2">
      <c r="A16" s="18" t="s">
        <v>4</v>
      </c>
      <c r="C16" s="33">
        <f ca="1">+C8+C12</f>
        <v>0.31880803993146789</v>
      </c>
      <c r="E16" s="32" t="s">
        <v>30</v>
      </c>
      <c r="F16" s="33">
        <f ca="1">NOW()+15018.5+$C$5/24</f>
        <v>60339.673659953703</v>
      </c>
    </row>
    <row r="17" spans="1:21" s="15" customFormat="1" ht="12.95" customHeight="1" thickBot="1" x14ac:dyDescent="0.25">
      <c r="A17" s="32" t="s">
        <v>27</v>
      </c>
      <c r="C17" s="15">
        <f>COUNT(C21:C2191)</f>
        <v>15</v>
      </c>
      <c r="E17" s="32" t="s">
        <v>35</v>
      </c>
      <c r="F17" s="34">
        <f ca="1">ROUND(2*(F16-$C$7)/$C$8,0)/2+F15</f>
        <v>28280.5</v>
      </c>
    </row>
    <row r="18" spans="1:21" s="15" customFormat="1" ht="12.95" customHeight="1" thickTop="1" thickBot="1" x14ac:dyDescent="0.25">
      <c r="A18" s="18" t="s">
        <v>5</v>
      </c>
      <c r="C18" s="35">
        <f ca="1">+C15</f>
        <v>59805.456990246057</v>
      </c>
      <c r="D18" s="36">
        <f ca="1">+C16</f>
        <v>0.31880803993146789</v>
      </c>
      <c r="E18" s="32" t="s">
        <v>36</v>
      </c>
      <c r="F18" s="28">
        <f ca="1">ROUND(2*(F16-$C$15)/$C$16,0)/2+F15</f>
        <v>1676.5</v>
      </c>
    </row>
    <row r="19" spans="1:21" s="15" customFormat="1" ht="12.95" customHeight="1" thickTop="1" x14ac:dyDescent="0.2">
      <c r="E19" s="32" t="s">
        <v>31</v>
      </c>
      <c r="F19" s="37">
        <f ca="1">+$C$15+$C$16*F18-15018.5-$C$5/24</f>
        <v>45321.8345025245</v>
      </c>
    </row>
    <row r="20" spans="1:21" s="15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38" t="s">
        <v>37</v>
      </c>
      <c r="I20" s="38" t="s">
        <v>38</v>
      </c>
      <c r="J20" s="38" t="s">
        <v>39</v>
      </c>
      <c r="K20" s="38" t="s">
        <v>40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29" t="s">
        <v>14</v>
      </c>
      <c r="U20" s="40" t="s">
        <v>33</v>
      </c>
    </row>
    <row r="21" spans="1:21" s="15" customFormat="1" ht="12.95" customHeight="1" x14ac:dyDescent="0.2">
      <c r="A21" s="15" t="s">
        <v>48</v>
      </c>
      <c r="C21" s="23">
        <v>51323.878900000003</v>
      </c>
      <c r="D21" s="23" t="s">
        <v>13</v>
      </c>
      <c r="E21" s="15">
        <f t="shared" ref="E21:E35" si="0">+(C21-C$7)/C$8</f>
        <v>0</v>
      </c>
      <c r="F21" s="15">
        <f t="shared" ref="F21:F35" si="1">ROUND(2*E21,0)/2</f>
        <v>0</v>
      </c>
      <c r="G21" s="15">
        <f t="shared" ref="G21:G35" si="2">+C21-(C$7+F21*C$8)</f>
        <v>0</v>
      </c>
      <c r="I21" s="15">
        <f>+G21</f>
        <v>0</v>
      </c>
      <c r="O21" s="15">
        <f t="shared" ref="O21:O35" ca="1" si="3">+C$11+C$12*$F21</f>
        <v>8.9959092787942375E-3</v>
      </c>
      <c r="Q21" s="41">
        <f t="shared" ref="Q21:Q35" si="4">+C21-15018.5</f>
        <v>36305.378900000003</v>
      </c>
    </row>
    <row r="22" spans="1:21" s="15" customFormat="1" ht="12.95" customHeight="1" x14ac:dyDescent="0.2">
      <c r="A22" s="42" t="s">
        <v>51</v>
      </c>
      <c r="B22" s="43" t="s">
        <v>52</v>
      </c>
      <c r="C22" s="44">
        <v>57069.60772</v>
      </c>
      <c r="D22" s="44">
        <v>8.0000000000000004E-4</v>
      </c>
      <c r="E22" s="15">
        <f t="shared" si="0"/>
        <v>18022.423449703576</v>
      </c>
      <c r="F22" s="15">
        <f t="shared" si="1"/>
        <v>18022.5</v>
      </c>
      <c r="G22" s="15">
        <f t="shared" si="2"/>
        <v>-2.440500000375323E-2</v>
      </c>
      <c r="K22" s="15">
        <f t="shared" ref="K22:K35" si="5">+G22</f>
        <v>-2.440500000375323E-2</v>
      </c>
      <c r="O22" s="15">
        <f t="shared" ca="1" si="3"/>
        <v>-2.632942584106945E-2</v>
      </c>
      <c r="Q22" s="41">
        <f t="shared" si="4"/>
        <v>42051.10772</v>
      </c>
    </row>
    <row r="23" spans="1:21" s="15" customFormat="1" ht="12.95" customHeight="1" x14ac:dyDescent="0.2">
      <c r="A23" s="45" t="s">
        <v>49</v>
      </c>
      <c r="B23" s="46" t="s">
        <v>50</v>
      </c>
      <c r="C23" s="47">
        <v>57125.402000000002</v>
      </c>
      <c r="D23" s="47">
        <v>6.9999999999999999E-4</v>
      </c>
      <c r="E23" s="15">
        <f t="shared" si="0"/>
        <v>18197.431385464693</v>
      </c>
      <c r="F23" s="15">
        <f t="shared" si="1"/>
        <v>18197.5</v>
      </c>
      <c r="G23" s="15">
        <f t="shared" si="2"/>
        <v>-2.1874999998544808E-2</v>
      </c>
      <c r="K23" s="15">
        <f t="shared" si="5"/>
        <v>-2.1874999998544808E-2</v>
      </c>
      <c r="O23" s="15">
        <f t="shared" ca="1" si="3"/>
        <v>-2.6672437834187834E-2</v>
      </c>
      <c r="Q23" s="41">
        <f t="shared" si="4"/>
        <v>42106.902000000002</v>
      </c>
    </row>
    <row r="24" spans="1:21" s="15" customFormat="1" ht="12.95" customHeight="1" x14ac:dyDescent="0.2">
      <c r="A24" s="45" t="s">
        <v>49</v>
      </c>
      <c r="B24" s="46" t="s">
        <v>50</v>
      </c>
      <c r="C24" s="47">
        <v>57125.560100000002</v>
      </c>
      <c r="D24" s="47">
        <v>2.3E-3</v>
      </c>
      <c r="E24" s="15">
        <f t="shared" si="0"/>
        <v>18197.927292117562</v>
      </c>
      <c r="F24" s="15">
        <f t="shared" si="1"/>
        <v>18198</v>
      </c>
      <c r="G24" s="15">
        <f t="shared" si="2"/>
        <v>-2.3180000003776513E-2</v>
      </c>
      <c r="K24" s="15">
        <f t="shared" si="5"/>
        <v>-2.3180000003776513E-2</v>
      </c>
      <c r="O24" s="15">
        <f t="shared" ca="1" si="3"/>
        <v>-2.6673417868453887E-2</v>
      </c>
      <c r="Q24" s="41">
        <f t="shared" si="4"/>
        <v>42107.060100000002</v>
      </c>
    </row>
    <row r="25" spans="1:21" s="15" customFormat="1" ht="12.95" customHeight="1" x14ac:dyDescent="0.2">
      <c r="A25" s="45" t="s">
        <v>49</v>
      </c>
      <c r="B25" s="46" t="s">
        <v>50</v>
      </c>
      <c r="C25" s="47">
        <v>57133.371700000003</v>
      </c>
      <c r="D25" s="47">
        <v>2.0999999999999999E-3</v>
      </c>
      <c r="E25" s="15">
        <f t="shared" si="0"/>
        <v>18222.42966029924</v>
      </c>
      <c r="F25" s="15">
        <f t="shared" si="1"/>
        <v>18222.5</v>
      </c>
      <c r="G25" s="15">
        <f t="shared" si="2"/>
        <v>-2.2425000002840534E-2</v>
      </c>
      <c r="K25" s="15">
        <f t="shared" si="5"/>
        <v>-2.2425000002840534E-2</v>
      </c>
      <c r="O25" s="15">
        <f t="shared" ca="1" si="3"/>
        <v>-2.6721439547490466E-2</v>
      </c>
      <c r="Q25" s="41">
        <f t="shared" si="4"/>
        <v>42114.871700000003</v>
      </c>
    </row>
    <row r="26" spans="1:21" s="15" customFormat="1" ht="12.95" customHeight="1" x14ac:dyDescent="0.2">
      <c r="A26" s="45" t="s">
        <v>49</v>
      </c>
      <c r="B26" s="46" t="s">
        <v>50</v>
      </c>
      <c r="C26" s="47">
        <v>57133.53</v>
      </c>
      <c r="D26" s="47">
        <v>8.0000000000000004E-4</v>
      </c>
      <c r="E26" s="15">
        <f t="shared" si="0"/>
        <v>18222.926194284984</v>
      </c>
      <c r="F26" s="15">
        <f t="shared" si="1"/>
        <v>18223</v>
      </c>
      <c r="G26" s="15">
        <f t="shared" si="2"/>
        <v>-2.3530000005848706E-2</v>
      </c>
      <c r="K26" s="15">
        <f t="shared" si="5"/>
        <v>-2.3530000005848706E-2</v>
      </c>
      <c r="O26" s="15">
        <f t="shared" ca="1" si="3"/>
        <v>-2.6722419581756519E-2</v>
      </c>
      <c r="Q26" s="41">
        <f t="shared" si="4"/>
        <v>42115.03</v>
      </c>
    </row>
    <row r="27" spans="1:21" s="15" customFormat="1" ht="12.95" customHeight="1" x14ac:dyDescent="0.2">
      <c r="A27" s="48" t="s">
        <v>53</v>
      </c>
      <c r="B27" s="49" t="s">
        <v>50</v>
      </c>
      <c r="C27" s="50">
        <v>57473.378519999795</v>
      </c>
      <c r="D27" s="50">
        <v>5.9999999999999995E-4</v>
      </c>
      <c r="E27" s="15">
        <f t="shared" si="0"/>
        <v>19288.916972490799</v>
      </c>
      <c r="F27" s="15">
        <f t="shared" si="1"/>
        <v>19289</v>
      </c>
      <c r="G27" s="15">
        <f t="shared" si="2"/>
        <v>-2.6470000208064448E-2</v>
      </c>
      <c r="K27" s="15">
        <f t="shared" si="5"/>
        <v>-2.6470000208064448E-2</v>
      </c>
      <c r="O27" s="15">
        <f t="shared" ca="1" si="3"/>
        <v>-2.8811852636980526E-2</v>
      </c>
      <c r="Q27" s="41">
        <f t="shared" si="4"/>
        <v>42454.878519999795</v>
      </c>
    </row>
    <row r="28" spans="1:21" s="15" customFormat="1" ht="12.95" customHeight="1" x14ac:dyDescent="0.2">
      <c r="A28" s="42" t="s">
        <v>51</v>
      </c>
      <c r="B28" s="43" t="s">
        <v>50</v>
      </c>
      <c r="C28" s="44">
        <v>57506.534630000002</v>
      </c>
      <c r="D28" s="44">
        <v>6.9999999999999999E-4</v>
      </c>
      <c r="E28" s="15">
        <f t="shared" si="0"/>
        <v>19392.916564725067</v>
      </c>
      <c r="F28" s="15">
        <f t="shared" si="1"/>
        <v>19393</v>
      </c>
      <c r="G28" s="15">
        <f t="shared" si="2"/>
        <v>-2.6600000004691537E-2</v>
      </c>
      <c r="K28" s="15">
        <f t="shared" si="5"/>
        <v>-2.6600000004691537E-2</v>
      </c>
      <c r="O28" s="15">
        <f t="shared" ca="1" si="3"/>
        <v>-2.901569976431945E-2</v>
      </c>
      <c r="Q28" s="41">
        <f t="shared" si="4"/>
        <v>42488.034630000002</v>
      </c>
    </row>
    <row r="29" spans="1:21" s="15" customFormat="1" ht="12.95" customHeight="1" x14ac:dyDescent="0.2">
      <c r="A29" s="48" t="s">
        <v>53</v>
      </c>
      <c r="B29" s="49" t="s">
        <v>52</v>
      </c>
      <c r="C29" s="50">
        <v>57892.455999999773</v>
      </c>
      <c r="D29" s="50">
        <v>2.0000000000000001E-4</v>
      </c>
      <c r="E29" s="15">
        <f t="shared" si="0"/>
        <v>20603.422414603589</v>
      </c>
      <c r="F29" s="15">
        <f t="shared" si="1"/>
        <v>20603.5</v>
      </c>
      <c r="G29" s="15">
        <f t="shared" si="2"/>
        <v>-2.4735000231885351E-2</v>
      </c>
      <c r="K29" s="15">
        <f t="shared" si="5"/>
        <v>-2.4735000231885351E-2</v>
      </c>
      <c r="O29" s="15">
        <f t="shared" ca="1" si="3"/>
        <v>-3.1388362722432644E-2</v>
      </c>
      <c r="Q29" s="41">
        <f t="shared" si="4"/>
        <v>42873.955999999773</v>
      </c>
    </row>
    <row r="30" spans="1:21" s="15" customFormat="1" ht="12.95" customHeight="1" x14ac:dyDescent="0.2">
      <c r="A30" s="48" t="s">
        <v>53</v>
      </c>
      <c r="B30" s="49" t="s">
        <v>50</v>
      </c>
      <c r="C30" s="50">
        <v>57977.414719999768</v>
      </c>
      <c r="D30" s="50">
        <v>4.0000000000000002E-4</v>
      </c>
      <c r="E30" s="15">
        <f t="shared" si="0"/>
        <v>20869.909413129339</v>
      </c>
      <c r="F30" s="15">
        <f t="shared" si="1"/>
        <v>20870</v>
      </c>
      <c r="G30" s="15">
        <f t="shared" si="2"/>
        <v>-2.8880000238132197E-2</v>
      </c>
      <c r="K30" s="15">
        <f t="shared" si="5"/>
        <v>-2.8880000238132197E-2</v>
      </c>
      <c r="O30" s="15">
        <f t="shared" ca="1" si="3"/>
        <v>-3.191072098623865E-2</v>
      </c>
      <c r="Q30" s="41">
        <f t="shared" si="4"/>
        <v>42958.914719999768</v>
      </c>
    </row>
    <row r="31" spans="1:21" s="15" customFormat="1" ht="12.95" customHeight="1" x14ac:dyDescent="0.2">
      <c r="A31" s="14" t="s">
        <v>55</v>
      </c>
      <c r="B31" s="51" t="s">
        <v>50</v>
      </c>
      <c r="C31" s="52">
        <v>59640.9493</v>
      </c>
      <c r="D31" s="52">
        <v>5.0000000000000001E-4</v>
      </c>
      <c r="E31" s="15">
        <f t="shared" si="0"/>
        <v>26087.859226498535</v>
      </c>
      <c r="F31" s="15">
        <f t="shared" si="1"/>
        <v>26088</v>
      </c>
      <c r="G31" s="15">
        <f t="shared" si="2"/>
        <v>-4.4880000001285225E-2</v>
      </c>
      <c r="K31" s="15">
        <f t="shared" si="5"/>
        <v>-4.4880000001285225E-2</v>
      </c>
      <c r="O31" s="15">
        <f t="shared" ca="1" si="3"/>
        <v>-4.2138358586762917E-2</v>
      </c>
      <c r="Q31" s="41">
        <f t="shared" si="4"/>
        <v>44622.4493</v>
      </c>
    </row>
    <row r="32" spans="1:21" s="15" customFormat="1" ht="12.95" customHeight="1" x14ac:dyDescent="0.2">
      <c r="A32" s="53" t="s">
        <v>54</v>
      </c>
      <c r="B32" s="54" t="s">
        <v>52</v>
      </c>
      <c r="C32" s="13">
        <v>59802.424300000072</v>
      </c>
      <c r="D32" s="23"/>
      <c r="E32" s="15">
        <f t="shared" si="0"/>
        <v>26594.352121953729</v>
      </c>
      <c r="F32" s="15">
        <f t="shared" si="1"/>
        <v>26594.5</v>
      </c>
      <c r="G32" s="15">
        <f t="shared" si="2"/>
        <v>-4.7144999931333587E-2</v>
      </c>
      <c r="K32" s="15">
        <f t="shared" si="5"/>
        <v>-4.7144999931333587E-2</v>
      </c>
      <c r="O32" s="15">
        <f t="shared" ca="1" si="3"/>
        <v>-4.3131133298274144E-2</v>
      </c>
      <c r="Q32" s="41">
        <f t="shared" si="4"/>
        <v>44783.924300000072</v>
      </c>
    </row>
    <row r="33" spans="1:17" s="15" customFormat="1" ht="12.95" customHeight="1" x14ac:dyDescent="0.2">
      <c r="A33" s="53" t="s">
        <v>54</v>
      </c>
      <c r="B33" s="54" t="s">
        <v>52</v>
      </c>
      <c r="C33" s="13">
        <v>59803.380200000014</v>
      </c>
      <c r="D33" s="23"/>
      <c r="E33" s="15">
        <f t="shared" si="0"/>
        <v>26597.350459521382</v>
      </c>
      <c r="F33" s="15">
        <f t="shared" si="1"/>
        <v>26597.5</v>
      </c>
      <c r="G33" s="15">
        <f t="shared" si="2"/>
        <v>-4.7674999987066258E-2</v>
      </c>
      <c r="K33" s="15">
        <f t="shared" si="5"/>
        <v>-4.7674999987066258E-2</v>
      </c>
      <c r="O33" s="15">
        <f t="shared" ca="1" si="3"/>
        <v>-4.3137013503870447E-2</v>
      </c>
      <c r="Q33" s="41">
        <f t="shared" si="4"/>
        <v>44784.880200000014</v>
      </c>
    </row>
    <row r="34" spans="1:17" s="15" customFormat="1" ht="12.95" customHeight="1" x14ac:dyDescent="0.2">
      <c r="A34" s="53" t="s">
        <v>54</v>
      </c>
      <c r="B34" s="54" t="s">
        <v>50</v>
      </c>
      <c r="C34" s="13">
        <v>59804.4944000002</v>
      </c>
      <c r="D34" s="23"/>
      <c r="E34" s="15">
        <f t="shared" si="0"/>
        <v>26600.845331075554</v>
      </c>
      <c r="F34" s="15">
        <f t="shared" si="1"/>
        <v>26601</v>
      </c>
      <c r="G34" s="15">
        <f t="shared" si="2"/>
        <v>-4.93099998057005E-2</v>
      </c>
      <c r="K34" s="15">
        <f t="shared" si="5"/>
        <v>-4.93099998057005E-2</v>
      </c>
      <c r="O34" s="15">
        <f t="shared" ca="1" si="3"/>
        <v>-4.3143873743732825E-2</v>
      </c>
      <c r="Q34" s="41">
        <f t="shared" si="4"/>
        <v>44785.9944000002</v>
      </c>
    </row>
    <row r="35" spans="1:17" s="15" customFormat="1" ht="12.95" customHeight="1" x14ac:dyDescent="0.2">
      <c r="A35" s="53" t="s">
        <v>54</v>
      </c>
      <c r="B35" s="54" t="s">
        <v>50</v>
      </c>
      <c r="C35" s="13">
        <v>59805.451299999841</v>
      </c>
      <c r="D35" s="23"/>
      <c r="E35" s="15">
        <f t="shared" si="0"/>
        <v>26603.846805306726</v>
      </c>
      <c r="F35" s="15">
        <f t="shared" si="1"/>
        <v>26604</v>
      </c>
      <c r="G35" s="15">
        <f t="shared" si="2"/>
        <v>-4.8840000163181685E-2</v>
      </c>
      <c r="K35" s="15">
        <f t="shared" si="5"/>
        <v>-4.8840000163181685E-2</v>
      </c>
      <c r="O35" s="15">
        <f t="shared" ca="1" si="3"/>
        <v>-4.3149753949329142E-2</v>
      </c>
      <c r="Q35" s="41">
        <f t="shared" si="4"/>
        <v>44786.951299999841</v>
      </c>
    </row>
    <row r="36" spans="1:17" s="15" customFormat="1" ht="12.95" customHeight="1" x14ac:dyDescent="0.2">
      <c r="C36" s="23"/>
      <c r="D36" s="23"/>
    </row>
    <row r="37" spans="1:17" s="15" customFormat="1" ht="12.95" customHeight="1" x14ac:dyDescent="0.2">
      <c r="C37" s="23"/>
      <c r="D37" s="23"/>
    </row>
    <row r="38" spans="1:17" s="15" customFormat="1" ht="12.95" customHeight="1" x14ac:dyDescent="0.2">
      <c r="C38" s="23"/>
      <c r="D38" s="23"/>
    </row>
    <row r="39" spans="1:17" s="15" customFormat="1" ht="12.95" customHeight="1" x14ac:dyDescent="0.2">
      <c r="C39" s="23"/>
      <c r="D39" s="23"/>
    </row>
    <row r="40" spans="1:17" s="15" customFormat="1" ht="12.95" customHeight="1" x14ac:dyDescent="0.2">
      <c r="C40" s="23"/>
      <c r="D40" s="23"/>
    </row>
    <row r="41" spans="1:17" s="15" customFormat="1" ht="12.95" customHeight="1" x14ac:dyDescent="0.2">
      <c r="C41" s="23"/>
      <c r="D41" s="23"/>
    </row>
    <row r="42" spans="1:17" s="15" customFormat="1" ht="12.95" customHeight="1" x14ac:dyDescent="0.2">
      <c r="C42" s="23"/>
      <c r="D42" s="23"/>
    </row>
    <row r="43" spans="1:17" s="15" customFormat="1" ht="12.95" customHeight="1" x14ac:dyDescent="0.2">
      <c r="C43" s="23"/>
      <c r="D43" s="23"/>
    </row>
    <row r="44" spans="1:17" s="15" customFormat="1" ht="12.95" customHeight="1" x14ac:dyDescent="0.2">
      <c r="C44" s="23"/>
      <c r="D44" s="23"/>
    </row>
    <row r="45" spans="1:17" s="15" customFormat="1" ht="12.95" customHeight="1" x14ac:dyDescent="0.2">
      <c r="C45" s="23"/>
      <c r="D45" s="23"/>
    </row>
    <row r="46" spans="1:17" s="15" customFormat="1" ht="12.95" customHeight="1" x14ac:dyDescent="0.2">
      <c r="C46" s="23"/>
      <c r="D46" s="23"/>
    </row>
    <row r="47" spans="1:17" s="15" customFormat="1" ht="12.95" customHeight="1" x14ac:dyDescent="0.2">
      <c r="C47" s="23"/>
      <c r="D47" s="23"/>
    </row>
    <row r="48" spans="1:17" s="15" customFormat="1" ht="12.95" customHeight="1" x14ac:dyDescent="0.2">
      <c r="C48" s="23"/>
      <c r="D48" s="23"/>
    </row>
    <row r="49" spans="3:4" s="15" customFormat="1" ht="12.95" customHeight="1" x14ac:dyDescent="0.2">
      <c r="C49" s="23"/>
      <c r="D49" s="23"/>
    </row>
    <row r="50" spans="3:4" s="15" customFormat="1" ht="12.95" customHeight="1" x14ac:dyDescent="0.2">
      <c r="C50" s="23"/>
      <c r="D50" s="23"/>
    </row>
    <row r="51" spans="3:4" s="15" customFormat="1" ht="12.95" customHeight="1" x14ac:dyDescent="0.2">
      <c r="C51" s="23"/>
      <c r="D51" s="23"/>
    </row>
    <row r="52" spans="3:4" s="15" customFormat="1" ht="12.95" customHeight="1" x14ac:dyDescent="0.2">
      <c r="C52" s="23"/>
      <c r="D52" s="23"/>
    </row>
    <row r="53" spans="3:4" s="15" customFormat="1" ht="12.95" customHeight="1" x14ac:dyDescent="0.2">
      <c r="C53" s="23"/>
      <c r="D53" s="23"/>
    </row>
    <row r="54" spans="3:4" s="15" customFormat="1" ht="12.95" customHeight="1" x14ac:dyDescent="0.2">
      <c r="C54" s="23"/>
      <c r="D54" s="23"/>
    </row>
    <row r="55" spans="3:4" s="15" customFormat="1" ht="12.95" customHeight="1" x14ac:dyDescent="0.2">
      <c r="C55" s="23"/>
      <c r="D55" s="23"/>
    </row>
    <row r="56" spans="3:4" s="15" customFormat="1" ht="12.95" customHeight="1" x14ac:dyDescent="0.2">
      <c r="C56" s="23"/>
      <c r="D56" s="23"/>
    </row>
    <row r="57" spans="3:4" s="15" customFormat="1" ht="12.95" customHeight="1" x14ac:dyDescent="0.2">
      <c r="C57" s="23"/>
      <c r="D57" s="23"/>
    </row>
    <row r="58" spans="3:4" s="15" customFormat="1" ht="12.95" customHeight="1" x14ac:dyDescent="0.2">
      <c r="C58" s="23"/>
      <c r="D58" s="23"/>
    </row>
    <row r="59" spans="3:4" s="15" customFormat="1" ht="12.95" customHeight="1" x14ac:dyDescent="0.2">
      <c r="C59" s="23"/>
      <c r="D59" s="23"/>
    </row>
    <row r="60" spans="3:4" s="15" customFormat="1" ht="12.95" customHeight="1" x14ac:dyDescent="0.2">
      <c r="C60" s="23"/>
      <c r="D60" s="23"/>
    </row>
    <row r="61" spans="3:4" s="15" customFormat="1" ht="12.95" customHeight="1" x14ac:dyDescent="0.2">
      <c r="C61" s="23"/>
      <c r="D61" s="23"/>
    </row>
    <row r="62" spans="3:4" s="15" customFormat="1" ht="12.95" customHeight="1" x14ac:dyDescent="0.2">
      <c r="C62" s="23"/>
      <c r="D62" s="23"/>
    </row>
    <row r="63" spans="3:4" s="15" customFormat="1" ht="12.95" customHeight="1" x14ac:dyDescent="0.2">
      <c r="C63" s="23"/>
      <c r="D63" s="23"/>
    </row>
    <row r="64" spans="3:4" s="15" customFormat="1" ht="12.95" customHeight="1" x14ac:dyDescent="0.2">
      <c r="C64" s="23"/>
      <c r="D64" s="23"/>
    </row>
    <row r="65" spans="3:4" s="15" customFormat="1" ht="12.95" customHeight="1" x14ac:dyDescent="0.2">
      <c r="C65" s="23"/>
      <c r="D65" s="23"/>
    </row>
    <row r="66" spans="3:4" s="15" customFormat="1" ht="12.95" customHeight="1" x14ac:dyDescent="0.2">
      <c r="C66" s="23"/>
      <c r="D66" s="23"/>
    </row>
    <row r="67" spans="3:4" s="15" customFormat="1" ht="12.95" customHeight="1" x14ac:dyDescent="0.2">
      <c r="C67" s="23"/>
      <c r="D67" s="23"/>
    </row>
    <row r="68" spans="3:4" s="15" customFormat="1" ht="12.95" customHeight="1" x14ac:dyDescent="0.2">
      <c r="C68" s="23"/>
      <c r="D68" s="23"/>
    </row>
    <row r="69" spans="3:4" s="15" customFormat="1" ht="12.95" customHeight="1" x14ac:dyDescent="0.2">
      <c r="C69" s="23"/>
      <c r="D69" s="23"/>
    </row>
    <row r="70" spans="3:4" s="15" customFormat="1" ht="12.95" customHeight="1" x14ac:dyDescent="0.2">
      <c r="C70" s="23"/>
      <c r="D70" s="23"/>
    </row>
    <row r="71" spans="3:4" s="15" customFormat="1" ht="12.95" customHeight="1" x14ac:dyDescent="0.2">
      <c r="C71" s="23"/>
      <c r="D71" s="23"/>
    </row>
    <row r="72" spans="3:4" s="15" customFormat="1" ht="12.95" customHeight="1" x14ac:dyDescent="0.2">
      <c r="C72" s="23"/>
      <c r="D72" s="23"/>
    </row>
    <row r="73" spans="3:4" s="15" customFormat="1" ht="12.95" customHeight="1" x14ac:dyDescent="0.2">
      <c r="C73" s="23"/>
      <c r="D73" s="23"/>
    </row>
    <row r="74" spans="3:4" s="15" customFormat="1" ht="12.95" customHeight="1" x14ac:dyDescent="0.2">
      <c r="C74" s="23"/>
      <c r="D74" s="23"/>
    </row>
    <row r="75" spans="3:4" s="15" customFormat="1" ht="12.95" customHeight="1" x14ac:dyDescent="0.2">
      <c r="C75" s="23"/>
      <c r="D75" s="23"/>
    </row>
    <row r="76" spans="3:4" s="15" customFormat="1" ht="12.95" customHeight="1" x14ac:dyDescent="0.2">
      <c r="C76" s="23"/>
      <c r="D76" s="23"/>
    </row>
    <row r="77" spans="3:4" s="15" customFormat="1" ht="12.95" customHeight="1" x14ac:dyDescent="0.2">
      <c r="C77" s="23"/>
      <c r="D77" s="23"/>
    </row>
    <row r="78" spans="3:4" s="15" customFormat="1" ht="12.95" customHeight="1" x14ac:dyDescent="0.2">
      <c r="C78" s="23"/>
      <c r="D78" s="23"/>
    </row>
    <row r="79" spans="3:4" s="15" customFormat="1" ht="12.95" customHeight="1" x14ac:dyDescent="0.2">
      <c r="C79" s="23"/>
      <c r="D79" s="23"/>
    </row>
    <row r="80" spans="3:4" s="15" customFormat="1" ht="12.95" customHeight="1" x14ac:dyDescent="0.2">
      <c r="C80" s="23"/>
      <c r="D80" s="23"/>
    </row>
    <row r="81" spans="3:4" s="15" customFormat="1" ht="12.95" customHeight="1" x14ac:dyDescent="0.2">
      <c r="C81" s="23"/>
      <c r="D81" s="23"/>
    </row>
    <row r="82" spans="3:4" s="15" customFormat="1" ht="12.95" customHeight="1" x14ac:dyDescent="0.2">
      <c r="C82" s="23"/>
      <c r="D82" s="23"/>
    </row>
    <row r="83" spans="3:4" s="15" customFormat="1" ht="12.95" customHeight="1" x14ac:dyDescent="0.2">
      <c r="C83" s="23"/>
      <c r="D83" s="23"/>
    </row>
    <row r="84" spans="3:4" s="15" customFormat="1" ht="12.95" customHeight="1" x14ac:dyDescent="0.2">
      <c r="C84" s="23"/>
      <c r="D84" s="23"/>
    </row>
    <row r="85" spans="3:4" s="15" customFormat="1" ht="12.95" customHeight="1" x14ac:dyDescent="0.2">
      <c r="C85" s="23"/>
      <c r="D85" s="23"/>
    </row>
    <row r="86" spans="3:4" s="15" customFormat="1" ht="12.95" customHeight="1" x14ac:dyDescent="0.2">
      <c r="C86" s="23"/>
      <c r="D86" s="23"/>
    </row>
    <row r="87" spans="3:4" s="15" customFormat="1" ht="12.95" customHeight="1" x14ac:dyDescent="0.2">
      <c r="C87" s="23"/>
      <c r="D87" s="23"/>
    </row>
    <row r="88" spans="3:4" s="15" customFormat="1" ht="12.95" customHeight="1" x14ac:dyDescent="0.2">
      <c r="C88" s="23"/>
      <c r="D88" s="23"/>
    </row>
    <row r="89" spans="3:4" s="15" customFormat="1" ht="12.95" customHeight="1" x14ac:dyDescent="0.2">
      <c r="C89" s="23"/>
      <c r="D89" s="23"/>
    </row>
    <row r="90" spans="3:4" s="15" customFormat="1" ht="12.95" customHeight="1" x14ac:dyDescent="0.2">
      <c r="C90" s="23"/>
      <c r="D90" s="23"/>
    </row>
    <row r="91" spans="3:4" s="15" customFormat="1" ht="12.95" customHeight="1" x14ac:dyDescent="0.2">
      <c r="C91" s="23"/>
      <c r="D91" s="23"/>
    </row>
    <row r="92" spans="3:4" s="15" customFormat="1" ht="12.95" customHeight="1" x14ac:dyDescent="0.2">
      <c r="C92" s="23"/>
      <c r="D92" s="23"/>
    </row>
    <row r="93" spans="3:4" s="15" customFormat="1" ht="12.95" customHeight="1" x14ac:dyDescent="0.2">
      <c r="C93" s="23"/>
      <c r="D93" s="23"/>
    </row>
    <row r="94" spans="3:4" s="15" customFormat="1" ht="12.95" customHeight="1" x14ac:dyDescent="0.2">
      <c r="C94" s="23"/>
      <c r="D94" s="23"/>
    </row>
    <row r="95" spans="3:4" s="15" customFormat="1" ht="12.95" customHeight="1" x14ac:dyDescent="0.2">
      <c r="C95" s="23"/>
      <c r="D95" s="23"/>
    </row>
    <row r="96" spans="3:4" s="15" customFormat="1" ht="12.95" customHeight="1" x14ac:dyDescent="0.2">
      <c r="C96" s="23"/>
      <c r="D96" s="23"/>
    </row>
    <row r="97" spans="3:4" s="15" customFormat="1" ht="12.95" customHeight="1" x14ac:dyDescent="0.2">
      <c r="C97" s="23"/>
      <c r="D97" s="23"/>
    </row>
    <row r="98" spans="3:4" s="15" customFormat="1" ht="12.95" customHeight="1" x14ac:dyDescent="0.2">
      <c r="C98" s="23"/>
      <c r="D98" s="23"/>
    </row>
    <row r="99" spans="3:4" s="15" customFormat="1" ht="12.95" customHeight="1" x14ac:dyDescent="0.2">
      <c r="C99" s="23"/>
      <c r="D99" s="23"/>
    </row>
    <row r="100" spans="3:4" s="15" customFormat="1" ht="12.95" customHeight="1" x14ac:dyDescent="0.2">
      <c r="C100" s="23"/>
      <c r="D100" s="23"/>
    </row>
    <row r="101" spans="3:4" s="15" customFormat="1" ht="12.95" customHeight="1" x14ac:dyDescent="0.2">
      <c r="C101" s="23"/>
      <c r="D101" s="23"/>
    </row>
    <row r="102" spans="3:4" s="15" customFormat="1" ht="12.95" customHeight="1" x14ac:dyDescent="0.2">
      <c r="C102" s="23"/>
      <c r="D102" s="23"/>
    </row>
    <row r="103" spans="3:4" s="15" customFormat="1" ht="12.95" customHeight="1" x14ac:dyDescent="0.2">
      <c r="C103" s="23"/>
      <c r="D103" s="23"/>
    </row>
    <row r="104" spans="3:4" s="15" customFormat="1" ht="12.95" customHeight="1" x14ac:dyDescent="0.2">
      <c r="C104" s="23"/>
      <c r="D104" s="23"/>
    </row>
    <row r="105" spans="3:4" s="15" customFormat="1" ht="12.95" customHeight="1" x14ac:dyDescent="0.2">
      <c r="C105" s="23"/>
      <c r="D105" s="23"/>
    </row>
    <row r="106" spans="3:4" s="15" customFormat="1" ht="12.95" customHeight="1" x14ac:dyDescent="0.2">
      <c r="C106" s="23"/>
      <c r="D106" s="23"/>
    </row>
    <row r="107" spans="3:4" s="15" customFormat="1" ht="12.95" customHeight="1" x14ac:dyDescent="0.2">
      <c r="C107" s="23"/>
      <c r="D107" s="23"/>
    </row>
    <row r="108" spans="3:4" s="15" customFormat="1" ht="12.95" customHeight="1" x14ac:dyDescent="0.2">
      <c r="C108" s="23"/>
      <c r="D108" s="23"/>
    </row>
    <row r="109" spans="3:4" s="15" customFormat="1" ht="12.95" customHeight="1" x14ac:dyDescent="0.2">
      <c r="C109" s="23"/>
      <c r="D109" s="23"/>
    </row>
    <row r="110" spans="3:4" s="15" customFormat="1" ht="12.95" customHeight="1" x14ac:dyDescent="0.2">
      <c r="C110" s="23"/>
      <c r="D110" s="23"/>
    </row>
    <row r="111" spans="3:4" s="15" customFormat="1" ht="12.95" customHeight="1" x14ac:dyDescent="0.2">
      <c r="C111" s="23"/>
      <c r="D111" s="23"/>
    </row>
    <row r="112" spans="3:4" s="15" customFormat="1" ht="12.95" customHeight="1" x14ac:dyDescent="0.2">
      <c r="C112" s="23"/>
      <c r="D112" s="23"/>
    </row>
    <row r="113" spans="3:4" s="15" customFormat="1" ht="12.95" customHeight="1" x14ac:dyDescent="0.2">
      <c r="C113" s="23"/>
      <c r="D113" s="23"/>
    </row>
    <row r="114" spans="3:4" s="15" customFormat="1" ht="12.95" customHeight="1" x14ac:dyDescent="0.2">
      <c r="C114" s="23"/>
      <c r="D114" s="23"/>
    </row>
    <row r="115" spans="3:4" s="15" customFormat="1" ht="12.95" customHeight="1" x14ac:dyDescent="0.2">
      <c r="C115" s="23"/>
      <c r="D115" s="23"/>
    </row>
    <row r="116" spans="3:4" s="15" customFormat="1" ht="12.95" customHeight="1" x14ac:dyDescent="0.2">
      <c r="C116" s="23"/>
      <c r="D116" s="23"/>
    </row>
    <row r="117" spans="3:4" s="15" customFormat="1" ht="12.95" customHeight="1" x14ac:dyDescent="0.2">
      <c r="C117" s="23"/>
      <c r="D117" s="23"/>
    </row>
    <row r="118" spans="3:4" s="15" customFormat="1" ht="12.95" customHeight="1" x14ac:dyDescent="0.2">
      <c r="C118" s="23"/>
      <c r="D118" s="23"/>
    </row>
    <row r="119" spans="3:4" s="15" customFormat="1" ht="12.95" customHeight="1" x14ac:dyDescent="0.2">
      <c r="C119" s="23"/>
      <c r="D119" s="23"/>
    </row>
    <row r="120" spans="3:4" s="15" customFormat="1" ht="12.95" customHeight="1" x14ac:dyDescent="0.2">
      <c r="C120" s="23"/>
      <c r="D120" s="23"/>
    </row>
    <row r="121" spans="3:4" s="15" customFormat="1" ht="12.95" customHeight="1" x14ac:dyDescent="0.2">
      <c r="C121" s="23"/>
      <c r="D121" s="23"/>
    </row>
    <row r="122" spans="3:4" s="15" customFormat="1" ht="12.95" customHeight="1" x14ac:dyDescent="0.2">
      <c r="C122" s="23"/>
      <c r="D122" s="23"/>
    </row>
    <row r="123" spans="3:4" s="15" customFormat="1" ht="12.95" customHeight="1" x14ac:dyDescent="0.2">
      <c r="C123" s="23"/>
      <c r="D123" s="23"/>
    </row>
    <row r="124" spans="3:4" s="15" customFormat="1" ht="12.95" customHeight="1" x14ac:dyDescent="0.2">
      <c r="C124" s="23"/>
      <c r="D124" s="23"/>
    </row>
    <row r="125" spans="3:4" s="15" customFormat="1" ht="12.95" customHeight="1" x14ac:dyDescent="0.2">
      <c r="C125" s="23"/>
      <c r="D125" s="23"/>
    </row>
    <row r="126" spans="3:4" s="15" customFormat="1" ht="12.95" customHeight="1" x14ac:dyDescent="0.2">
      <c r="C126" s="23"/>
      <c r="D126" s="23"/>
    </row>
    <row r="127" spans="3:4" s="15" customFormat="1" ht="12.95" customHeight="1" x14ac:dyDescent="0.2">
      <c r="C127" s="23"/>
      <c r="D127" s="23"/>
    </row>
    <row r="128" spans="3:4" s="15" customFormat="1" ht="12.95" customHeight="1" x14ac:dyDescent="0.2">
      <c r="C128" s="23"/>
      <c r="D128" s="23"/>
    </row>
    <row r="129" spans="3:4" s="15" customFormat="1" ht="12.95" customHeight="1" x14ac:dyDescent="0.2">
      <c r="C129" s="23"/>
      <c r="D129" s="23"/>
    </row>
    <row r="130" spans="3:4" s="15" customFormat="1" ht="12.95" customHeight="1" x14ac:dyDescent="0.2">
      <c r="C130" s="23"/>
      <c r="D130" s="23"/>
    </row>
    <row r="131" spans="3:4" s="15" customFormat="1" ht="12.95" customHeight="1" x14ac:dyDescent="0.2">
      <c r="C131" s="23"/>
      <c r="D131" s="23"/>
    </row>
    <row r="132" spans="3:4" s="15" customFormat="1" ht="12.95" customHeight="1" x14ac:dyDescent="0.2">
      <c r="C132" s="23"/>
      <c r="D132" s="23"/>
    </row>
    <row r="133" spans="3:4" s="15" customFormat="1" ht="12.95" customHeight="1" x14ac:dyDescent="0.2">
      <c r="C133" s="23"/>
      <c r="D133" s="23"/>
    </row>
    <row r="134" spans="3:4" s="15" customFormat="1" ht="12.95" customHeight="1" x14ac:dyDescent="0.2">
      <c r="C134" s="23"/>
      <c r="D134" s="23"/>
    </row>
    <row r="135" spans="3:4" s="15" customFormat="1" ht="12.95" customHeight="1" x14ac:dyDescent="0.2">
      <c r="C135" s="23"/>
      <c r="D135" s="23"/>
    </row>
    <row r="136" spans="3:4" s="15" customFormat="1" ht="12.95" customHeight="1" x14ac:dyDescent="0.2">
      <c r="C136" s="23"/>
      <c r="D136" s="23"/>
    </row>
    <row r="137" spans="3:4" s="15" customFormat="1" ht="12.95" customHeight="1" x14ac:dyDescent="0.2">
      <c r="C137" s="23"/>
      <c r="D137" s="23"/>
    </row>
    <row r="138" spans="3:4" s="15" customFormat="1" ht="12.95" customHeight="1" x14ac:dyDescent="0.2">
      <c r="C138" s="23"/>
      <c r="D138" s="23"/>
    </row>
    <row r="139" spans="3:4" s="15" customFormat="1" ht="12.95" customHeight="1" x14ac:dyDescent="0.2">
      <c r="C139" s="23"/>
      <c r="D139" s="23"/>
    </row>
    <row r="140" spans="3:4" s="15" customFormat="1" ht="12.95" customHeight="1" x14ac:dyDescent="0.2">
      <c r="C140" s="23"/>
      <c r="D140" s="23"/>
    </row>
    <row r="141" spans="3:4" s="15" customFormat="1" ht="12.95" customHeight="1" x14ac:dyDescent="0.2">
      <c r="C141" s="23"/>
      <c r="D141" s="23"/>
    </row>
    <row r="142" spans="3:4" s="15" customFormat="1" ht="12.95" customHeight="1" x14ac:dyDescent="0.2">
      <c r="C142" s="23"/>
      <c r="D142" s="23"/>
    </row>
    <row r="143" spans="3:4" s="15" customFormat="1" ht="12.95" customHeight="1" x14ac:dyDescent="0.2">
      <c r="C143" s="23"/>
      <c r="D143" s="23"/>
    </row>
    <row r="144" spans="3:4" s="15" customFormat="1" ht="12.95" customHeight="1" x14ac:dyDescent="0.2">
      <c r="C144" s="23"/>
      <c r="D144" s="23"/>
    </row>
    <row r="145" spans="3:4" s="15" customFormat="1" ht="12.95" customHeight="1" x14ac:dyDescent="0.2">
      <c r="C145" s="23"/>
      <c r="D145" s="23"/>
    </row>
    <row r="146" spans="3:4" s="15" customFormat="1" ht="12.95" customHeight="1" x14ac:dyDescent="0.2">
      <c r="C146" s="23"/>
      <c r="D146" s="23"/>
    </row>
    <row r="147" spans="3:4" s="15" customFormat="1" ht="12.95" customHeight="1" x14ac:dyDescent="0.2">
      <c r="C147" s="23"/>
      <c r="D147" s="23"/>
    </row>
    <row r="148" spans="3:4" s="15" customFormat="1" ht="12.95" customHeight="1" x14ac:dyDescent="0.2">
      <c r="C148" s="23"/>
      <c r="D148" s="23"/>
    </row>
    <row r="149" spans="3:4" s="15" customFormat="1" ht="12.95" customHeight="1" x14ac:dyDescent="0.2">
      <c r="C149" s="23"/>
      <c r="D149" s="23"/>
    </row>
    <row r="150" spans="3:4" s="15" customFormat="1" ht="12.95" customHeight="1" x14ac:dyDescent="0.2">
      <c r="C150" s="23"/>
      <c r="D150" s="23"/>
    </row>
    <row r="151" spans="3:4" s="15" customFormat="1" ht="12.95" customHeight="1" x14ac:dyDescent="0.2">
      <c r="C151" s="23"/>
      <c r="D151" s="23"/>
    </row>
    <row r="152" spans="3:4" s="15" customFormat="1" ht="12.95" customHeight="1" x14ac:dyDescent="0.2">
      <c r="C152" s="23"/>
      <c r="D152" s="23"/>
    </row>
    <row r="153" spans="3:4" s="15" customFormat="1" ht="12.95" customHeight="1" x14ac:dyDescent="0.2">
      <c r="C153" s="23"/>
      <c r="D153" s="23"/>
    </row>
    <row r="154" spans="3:4" s="15" customFormat="1" ht="12.95" customHeight="1" x14ac:dyDescent="0.2">
      <c r="C154" s="23"/>
      <c r="D154" s="23"/>
    </row>
    <row r="155" spans="3:4" s="15" customFormat="1" ht="12.95" customHeight="1" x14ac:dyDescent="0.2">
      <c r="C155" s="23"/>
      <c r="D155" s="23"/>
    </row>
    <row r="156" spans="3:4" s="15" customFormat="1" ht="12.95" customHeight="1" x14ac:dyDescent="0.2">
      <c r="C156" s="23"/>
      <c r="D156" s="23"/>
    </row>
    <row r="157" spans="3:4" s="15" customFormat="1" ht="12.95" customHeight="1" x14ac:dyDescent="0.2">
      <c r="C157" s="23"/>
      <c r="D157" s="23"/>
    </row>
    <row r="158" spans="3:4" s="15" customFormat="1" ht="12.95" customHeight="1" x14ac:dyDescent="0.2">
      <c r="C158" s="23"/>
      <c r="D158" s="23"/>
    </row>
    <row r="159" spans="3:4" s="15" customFormat="1" ht="12.95" customHeight="1" x14ac:dyDescent="0.2">
      <c r="C159" s="23"/>
      <c r="D159" s="23"/>
    </row>
    <row r="160" spans="3:4" s="15" customFormat="1" ht="12.95" customHeight="1" x14ac:dyDescent="0.2">
      <c r="C160" s="23"/>
      <c r="D160" s="23"/>
    </row>
    <row r="161" spans="3:4" s="15" customFormat="1" ht="12.95" customHeight="1" x14ac:dyDescent="0.2">
      <c r="C161" s="23"/>
      <c r="D161" s="23"/>
    </row>
    <row r="162" spans="3:4" s="15" customFormat="1" ht="12.95" customHeight="1" x14ac:dyDescent="0.2">
      <c r="C162" s="23"/>
      <c r="D162" s="23"/>
    </row>
    <row r="163" spans="3:4" s="15" customFormat="1" ht="12.95" customHeight="1" x14ac:dyDescent="0.2">
      <c r="C163" s="23"/>
      <c r="D163" s="23"/>
    </row>
    <row r="164" spans="3:4" s="15" customFormat="1" ht="12.95" customHeight="1" x14ac:dyDescent="0.2">
      <c r="C164" s="23"/>
      <c r="D164" s="23"/>
    </row>
    <row r="165" spans="3:4" s="15" customFormat="1" ht="12.95" customHeight="1" x14ac:dyDescent="0.2">
      <c r="C165" s="23"/>
      <c r="D165" s="23"/>
    </row>
    <row r="166" spans="3:4" s="15" customFormat="1" ht="12.95" customHeight="1" x14ac:dyDescent="0.2">
      <c r="C166" s="23"/>
      <c r="D166" s="23"/>
    </row>
    <row r="167" spans="3:4" s="15" customFormat="1" ht="12.95" customHeight="1" x14ac:dyDescent="0.2">
      <c r="C167" s="23"/>
      <c r="D167" s="23"/>
    </row>
    <row r="168" spans="3:4" s="15" customFormat="1" ht="12.95" customHeight="1" x14ac:dyDescent="0.2">
      <c r="C168" s="23"/>
      <c r="D168" s="23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rotectedRanges>
    <protectedRange sqref="A28:D30" name="Range1"/>
  </protectedRanges>
  <sortState xmlns:xlrd2="http://schemas.microsoft.com/office/spreadsheetml/2017/richdata2" ref="A21:U37">
    <sortCondition ref="C21:C37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2024-01-30T03:10:04Z</dcterms:modified>
</cp:coreProperties>
</file>