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8937AE6-6260-44D1-92D6-646897D1AB4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C17" i="1"/>
  <c r="Q21" i="1"/>
  <c r="C11" i="1"/>
  <c r="C12" i="1"/>
  <c r="C16" i="1" l="1"/>
  <c r="D18" i="1" s="1"/>
  <c r="O21" i="1"/>
  <c r="O22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<sst xmlns="http://schemas.openxmlformats.org/spreadsheetml/2006/main" count="55" uniqueCount="51">
  <si>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</si>
  <si>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</si>
  <si>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</si>
  <si>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</si>
  <si>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</si>
  <si>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</si>
  <si>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</si>
  <si>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</si>
  <si>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</si>
  <si>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</si>
  <si>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</si>
  <si>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</si>
  <si>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</si>
  <si>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</si>
  <si>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</si>
  <si>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</si>
  <si>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</si>
  <si>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</si>
  <si>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</si>
  <si>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</si>
  <si>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</si>
  <si>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</si>
  <si>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</si>
  <si>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</si>
  <si>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</si>
  <si>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</si>
  <si>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</si>
  <si>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</si>
  <si>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</si>
  <si>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</si>
  <si>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</si>
  <si>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</si>
  <si>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</si>
  <si>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</si>
  <si>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</si>
  <si>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</si>
  <si>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</si>
  <si>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</si>
  <si>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</si>
  <si>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</si>
  <si>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</si>
  <si>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CV CrB</t>
  </si>
  <si>
    <t>2017K</t>
  </si>
  <si>
    <t>G2040-1409</t>
  </si>
  <si>
    <t xml:space="preserve">RRC       </t>
  </si>
  <si>
    <t>pr_6</t>
  </si>
  <si>
    <t xml:space="preserve">      </t>
  </si>
  <si>
    <t>CV CrB / GSC 2040-1409</t>
  </si>
  <si>
    <t>GCVS</t>
  </si>
  <si>
    <t>I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</si>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</sst>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CrB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D7-4DA1-BDC7-A3CE9395A3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D7-4DA1-BDC7-A3CE9395A3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D7-4DA1-BDC7-A3CE9395A3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2.4891749999369495E-2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D7-4DA1-BDC7-A3CE9395A3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D7-4DA1-BDC7-A3CE9395A3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D7-4DA1-BDC7-A3CE9395A3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D7-4DA1-BDC7-A3CE9395A3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2.4891749999369495E-2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D7-4DA1-BDC7-A3CE9395A3B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D7-4DA1-BDC7-A3CE9395A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577536"/>
        <c:axId val="1"/>
      </c:scatterChart>
      <c:valAx>
        <c:axId val="549577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57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B68825-6AF9-8F39-8B2D-140358DE1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15.5733</v>
      </c>
      <c r="L1" s="32">
        <v>28.322540000000004</v>
      </c>
      <c r="M1" s="33">
        <v>55648.913</v>
      </c>
      <c r="N1" s="33">
        <v>0.31537150000000003</v>
      </c>
      <c r="O1" s="42" t="s">
        <v>44</v>
      </c>
      <c r="P1" s="43">
        <v>13.44</v>
      </c>
      <c r="Q1" s="43">
        <v>13.81</v>
      </c>
      <c r="R1" s="44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55648.913</v>
      </c>
      <c r="D4" s="27">
        <v>0.31537150000000003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9">
        <v>55648.913</v>
      </c>
      <c r="D7" s="28" t="s">
        <v>48</v>
      </c>
    </row>
    <row r="8" spans="1:19" x14ac:dyDescent="0.2">
      <c r="A8" t="s">
        <v>3</v>
      </c>
      <c r="C8" s="49">
        <f>N1</f>
        <v>0.31537150000000003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1.7347234759768071E-18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4.2078860619338167E-6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57514.360312146055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0.31537570788606195</v>
      </c>
      <c r="E16" s="14" t="s">
        <v>30</v>
      </c>
      <c r="F16" s="35">
        <f ca="1">NOW()+15018.5+$C$5/24</f>
        <v>60339.673964004629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14875</v>
      </c>
    </row>
    <row r="18" spans="1:21" ht="14.25" thickTop="1" thickBot="1" x14ac:dyDescent="0.25">
      <c r="A18" s="16" t="s">
        <v>5</v>
      </c>
      <c r="B18" s="10"/>
      <c r="C18" s="19">
        <f ca="1">+C15</f>
        <v>57514.360312146055</v>
      </c>
      <c r="D18" s="20">
        <f ca="1">+C16</f>
        <v>0.31537570788606195</v>
      </c>
      <c r="E18" s="14" t="s">
        <v>36</v>
      </c>
      <c r="F18" s="23">
        <f ca="1">ROUND(2*(F16-$C$15)/$C$16,0)/2+F15</f>
        <v>8959.5</v>
      </c>
    </row>
    <row r="19" spans="1:21" ht="13.5" thickTop="1" x14ac:dyDescent="0.2">
      <c r="E19" s="14" t="s">
        <v>31</v>
      </c>
      <c r="F19" s="18">
        <f ca="1">+$C$15+$C$16*F18-15018.5-$C$5/24</f>
        <v>45321.864800284566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55648.913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1.7347234759768071E-18</v>
      </c>
      <c r="Q21" s="2">
        <f>+C21-15018.5</f>
        <v>40630.413</v>
      </c>
    </row>
    <row r="22" spans="1:21" x14ac:dyDescent="0.2">
      <c r="A22" s="45" t="s">
        <v>50</v>
      </c>
      <c r="B22" s="46" t="s">
        <v>49</v>
      </c>
      <c r="C22" s="47">
        <v>57514.517999999996</v>
      </c>
      <c r="D22" s="48">
        <v>7.0000000000000001E-3</v>
      </c>
      <c r="E22">
        <f>+(C22-C$7)/C$8</f>
        <v>5915.5789283432259</v>
      </c>
      <c r="F22">
        <f>ROUND(2*E22,0)/2</f>
        <v>5915.5</v>
      </c>
      <c r="G22">
        <f>+C22-(C$7+F22*C$8)</f>
        <v>2.4891749999369495E-2</v>
      </c>
      <c r="K22">
        <f>+G22</f>
        <v>2.4891749999369495E-2</v>
      </c>
      <c r="O22">
        <f ca="1">+C$11+C$12*$F22</f>
        <v>2.4891749999369495E-2</v>
      </c>
      <c r="Q22" s="2">
        <f>+C22-15018.5</f>
        <v>42496.017999999996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2024-01-30T03:10:30Z</dcterms:modified>
</cp:coreProperties>
</file>