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79211C1-622F-4223-B267-63325E23EC9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71" i="1" l="1"/>
  <c r="E62" i="1"/>
  <c r="F62" i="1"/>
  <c r="G62" i="1"/>
  <c r="J62" i="1"/>
  <c r="E63" i="1"/>
  <c r="F63" i="1"/>
  <c r="G63" i="1"/>
  <c r="K63" i="1"/>
  <c r="E64" i="1"/>
  <c r="F64" i="1"/>
  <c r="G64" i="1"/>
  <c r="K64" i="1"/>
  <c r="E65" i="1"/>
  <c r="F65" i="1"/>
  <c r="G65" i="1"/>
  <c r="J65" i="1"/>
  <c r="E66" i="1"/>
  <c r="F66" i="1"/>
  <c r="G66" i="1"/>
  <c r="K66" i="1"/>
  <c r="E67" i="1"/>
  <c r="F67" i="1"/>
  <c r="G67" i="1"/>
  <c r="J67" i="1"/>
  <c r="E68" i="1"/>
  <c r="F68" i="1"/>
  <c r="G68" i="1"/>
  <c r="J68" i="1"/>
  <c r="E69" i="1"/>
  <c r="F69" i="1"/>
  <c r="G69" i="1"/>
  <c r="J69" i="1"/>
  <c r="E70" i="1"/>
  <c r="F70" i="1"/>
  <c r="G70" i="1"/>
  <c r="K70" i="1"/>
  <c r="E71" i="1"/>
  <c r="F71" i="1"/>
  <c r="G71" i="1"/>
  <c r="K71" i="1"/>
  <c r="Q70" i="1"/>
  <c r="E56" i="1"/>
  <c r="F56" i="1"/>
  <c r="G56" i="1"/>
  <c r="K56" i="1"/>
  <c r="E57" i="1"/>
  <c r="F57" i="1"/>
  <c r="G57" i="1"/>
  <c r="K57" i="1"/>
  <c r="E54" i="1"/>
  <c r="F54" i="1"/>
  <c r="G54" i="1"/>
  <c r="K54" i="1"/>
  <c r="E55" i="1"/>
  <c r="F55" i="1"/>
  <c r="G55" i="1"/>
  <c r="J55" i="1"/>
  <c r="E59" i="1"/>
  <c r="F59" i="1"/>
  <c r="G59" i="1"/>
  <c r="J59" i="1"/>
  <c r="E61" i="1"/>
  <c r="F61" i="1"/>
  <c r="G61" i="1"/>
  <c r="J61" i="1"/>
  <c r="E36" i="1"/>
  <c r="F36" i="1"/>
  <c r="G36" i="1"/>
  <c r="K36" i="1"/>
  <c r="D9" i="1"/>
  <c r="C9" i="1"/>
  <c r="E60" i="1"/>
  <c r="F60" i="1"/>
  <c r="G60" i="1"/>
  <c r="I60" i="1"/>
  <c r="E30" i="1"/>
  <c r="F30" i="1"/>
  <c r="G30" i="1"/>
  <c r="J30" i="1"/>
  <c r="E24" i="1"/>
  <c r="F24" i="1"/>
  <c r="G24" i="1"/>
  <c r="H24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43" i="2"/>
  <c r="C43" i="2"/>
  <c r="E43" i="2"/>
  <c r="G32" i="2"/>
  <c r="C32" i="2"/>
  <c r="E32" i="2"/>
  <c r="G31" i="2"/>
  <c r="C31" i="2"/>
  <c r="E31" i="2"/>
  <c r="E58" i="1"/>
  <c r="G30" i="2"/>
  <c r="C30" i="2"/>
  <c r="E30" i="2"/>
  <c r="G29" i="2"/>
  <c r="C29" i="2"/>
  <c r="E29" i="2"/>
  <c r="G28" i="2"/>
  <c r="C28" i="2"/>
  <c r="E28" i="2"/>
  <c r="G27" i="2"/>
  <c r="C27" i="2"/>
  <c r="E51" i="1"/>
  <c r="E27" i="2"/>
  <c r="G26" i="2"/>
  <c r="C26" i="2"/>
  <c r="E26" i="2"/>
  <c r="E47" i="1"/>
  <c r="G25" i="2"/>
  <c r="C25" i="2"/>
  <c r="E44" i="1"/>
  <c r="E25" i="2"/>
  <c r="G24" i="2"/>
  <c r="C24" i="2"/>
  <c r="E24" i="2"/>
  <c r="E39" i="1"/>
  <c r="G23" i="2"/>
  <c r="C23" i="2"/>
  <c r="E37" i="1"/>
  <c r="E23" i="2"/>
  <c r="G22" i="2"/>
  <c r="C22" i="2"/>
  <c r="E22" i="2"/>
  <c r="G21" i="2"/>
  <c r="C21" i="2"/>
  <c r="E21" i="2"/>
  <c r="E35" i="1"/>
  <c r="G20" i="2"/>
  <c r="C20" i="2"/>
  <c r="E20" i="2"/>
  <c r="E32" i="1"/>
  <c r="G19" i="2"/>
  <c r="C19" i="2"/>
  <c r="E19" i="2"/>
  <c r="E31" i="1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E23" i="1"/>
  <c r="G12" i="2"/>
  <c r="C12" i="2"/>
  <c r="E22" i="1"/>
  <c r="E12" i="2"/>
  <c r="G11" i="2"/>
  <c r="C11" i="2"/>
  <c r="E11" i="2"/>
  <c r="E21" i="1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43" i="2"/>
  <c r="B43" i="2"/>
  <c r="D43" i="2"/>
  <c r="A4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68" i="1"/>
  <c r="Q69" i="1"/>
  <c r="Q61" i="1"/>
  <c r="Q67" i="1"/>
  <c r="Q66" i="1"/>
  <c r="F31" i="1"/>
  <c r="G31" i="1"/>
  <c r="K31" i="1"/>
  <c r="F32" i="1"/>
  <c r="G32" i="1"/>
  <c r="K32" i="1"/>
  <c r="E33" i="1"/>
  <c r="F33" i="1"/>
  <c r="G33" i="1"/>
  <c r="K33" i="1"/>
  <c r="E34" i="1"/>
  <c r="F34" i="1"/>
  <c r="G34" i="1"/>
  <c r="K34" i="1"/>
  <c r="F35" i="1"/>
  <c r="G35" i="1"/>
  <c r="K35" i="1"/>
  <c r="F37" i="1"/>
  <c r="G37" i="1"/>
  <c r="K37" i="1"/>
  <c r="E38" i="1"/>
  <c r="F38" i="1"/>
  <c r="G38" i="1"/>
  <c r="K38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F44" i="1"/>
  <c r="G44" i="1"/>
  <c r="E45" i="1"/>
  <c r="F45" i="1"/>
  <c r="G45" i="1"/>
  <c r="K45" i="1"/>
  <c r="E46" i="1"/>
  <c r="F46" i="1"/>
  <c r="G46" i="1"/>
  <c r="K46" i="1"/>
  <c r="F47" i="1"/>
  <c r="G47" i="1"/>
  <c r="E48" i="1"/>
  <c r="F48" i="1"/>
  <c r="G48" i="1"/>
  <c r="K48" i="1"/>
  <c r="E49" i="1"/>
  <c r="F49" i="1"/>
  <c r="G49" i="1"/>
  <c r="K49" i="1"/>
  <c r="E50" i="1"/>
  <c r="F50" i="1"/>
  <c r="G50" i="1"/>
  <c r="K50" i="1"/>
  <c r="F51" i="1"/>
  <c r="G51" i="1"/>
  <c r="K51" i="1"/>
  <c r="E52" i="1"/>
  <c r="F52" i="1"/>
  <c r="G52" i="1"/>
  <c r="K52" i="1"/>
  <c r="E53" i="1"/>
  <c r="F53" i="1"/>
  <c r="G53" i="1"/>
  <c r="I53" i="1"/>
  <c r="F58" i="1"/>
  <c r="Q31" i="1"/>
  <c r="Q62" i="1"/>
  <c r="Q64" i="1"/>
  <c r="Q65" i="1"/>
  <c r="Q60" i="1"/>
  <c r="F21" i="1"/>
  <c r="F22" i="1"/>
  <c r="F23" i="1"/>
  <c r="E25" i="1"/>
  <c r="F25" i="1"/>
  <c r="F16" i="1"/>
  <c r="C17" i="1"/>
  <c r="Q63" i="1"/>
  <c r="Q36" i="1"/>
  <c r="Q59" i="1"/>
  <c r="Q55" i="1"/>
  <c r="G22" i="1"/>
  <c r="H22" i="1"/>
  <c r="G23" i="1"/>
  <c r="H23" i="1"/>
  <c r="G21" i="1"/>
  <c r="H21" i="1"/>
  <c r="G25" i="1"/>
  <c r="Q21" i="1"/>
  <c r="Q22" i="1"/>
  <c r="Q23" i="1"/>
  <c r="Q24" i="1"/>
  <c r="Q26" i="1"/>
  <c r="Q27" i="1"/>
  <c r="Q28" i="1"/>
  <c r="Q29" i="1"/>
  <c r="Q53" i="1"/>
  <c r="Q58" i="1"/>
  <c r="Q32" i="1"/>
  <c r="Q33" i="1"/>
  <c r="Q34" i="1"/>
  <c r="Q35" i="1"/>
  <c r="Q37" i="1"/>
  <c r="Q38" i="1"/>
  <c r="Q39" i="1"/>
  <c r="Q40" i="1"/>
  <c r="Q41" i="1"/>
  <c r="Q42" i="1"/>
  <c r="Q43" i="1"/>
  <c r="Q45" i="1"/>
  <c r="Q46" i="1"/>
  <c r="K44" i="1"/>
  <c r="Q44" i="1"/>
  <c r="K47" i="1"/>
  <c r="Q47" i="1"/>
  <c r="Q48" i="1"/>
  <c r="Q49" i="1"/>
  <c r="Q52" i="1"/>
  <c r="Q51" i="1"/>
  <c r="Q50" i="1"/>
  <c r="Q57" i="1"/>
  <c r="Q56" i="1"/>
  <c r="Q54" i="1"/>
  <c r="Q30" i="1"/>
  <c r="Q25" i="1"/>
  <c r="H25" i="1"/>
  <c r="C12" i="1"/>
  <c r="C11" i="1"/>
  <c r="O33" i="1" l="1"/>
  <c r="O58" i="1"/>
  <c r="O68" i="1"/>
  <c r="O37" i="1"/>
  <c r="O34" i="1"/>
  <c r="O71" i="1"/>
  <c r="O60" i="1"/>
  <c r="O66" i="1"/>
  <c r="O69" i="1"/>
  <c r="O41" i="1"/>
  <c r="O63" i="1"/>
  <c r="O64" i="1"/>
  <c r="O57" i="1"/>
  <c r="O46" i="1"/>
  <c r="O67" i="1"/>
  <c r="O62" i="1"/>
  <c r="O43" i="1"/>
  <c r="O61" i="1"/>
  <c r="O31" i="1"/>
  <c r="O47" i="1"/>
  <c r="C15" i="1"/>
  <c r="O50" i="1"/>
  <c r="O51" i="1"/>
  <c r="O30" i="1"/>
  <c r="O54" i="1"/>
  <c r="O35" i="1"/>
  <c r="O40" i="1"/>
  <c r="O65" i="1"/>
  <c r="O55" i="1"/>
  <c r="O39" i="1"/>
  <c r="O56" i="1"/>
  <c r="O45" i="1"/>
  <c r="O49" i="1"/>
  <c r="O53" i="1"/>
  <c r="O44" i="1"/>
  <c r="O32" i="1"/>
  <c r="O70" i="1"/>
  <c r="O52" i="1"/>
  <c r="O48" i="1"/>
  <c r="O36" i="1"/>
  <c r="O38" i="1"/>
  <c r="O59" i="1"/>
  <c r="O42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<sst xmlns="http://schemas.openxmlformats.org/spreadsheetml/2006/main" count="408" uniqueCount="216">
  <si>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</si>
  <si>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</si>
  <si>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</si>
  <si>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</si>
  <si>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</si>
  <si>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</si>
  <si>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</si>
  <si>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</si>
  <si>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</si>
  <si>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</si>
  <si>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</si>
  <si>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</si>
  <si>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</si>
  <si>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</si>
  <si>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</si>
  <si>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</si>
  <si>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</si>
  <si>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</si>
  <si>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</si>
  <si>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</si>
  <si>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</si>
  <si>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</si>
  <si>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</si>
  <si>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</si>
  <si>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</si>
  <si>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</si>
  <si>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</si>
  <si>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</si>
  <si>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ROTSE</t>
  </si>
  <si>
    <t>I</t>
  </si>
  <si>
    <t>Secondary eclipse (from ROTSE data) is shallow (about 0.1 mag) and very broad...probably never detected photographically.</t>
  </si>
  <si>
    <t>(I)</t>
  </si>
  <si>
    <t>IBVS 5583</t>
  </si>
  <si>
    <t>II</t>
  </si>
  <si>
    <t>IBVS 5543</t>
  </si>
  <si>
    <t>IBVS 5592</t>
  </si>
  <si>
    <t>Blazko AC 216.18</t>
  </si>
  <si>
    <t>Blazko AC 216.19</t>
  </si>
  <si>
    <t>W.Zessewitsch AC 216.19</t>
  </si>
  <si>
    <t>F.Agerer PRIV</t>
  </si>
  <si>
    <t>Misc</t>
  </si>
  <si>
    <t>IBVS 5657</t>
  </si>
  <si>
    <t>EA/SD:</t>
  </si>
  <si>
    <t># of data points:</t>
  </si>
  <si>
    <t>IBVS 5731</t>
  </si>
  <si>
    <t>OEJV 0074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</si>
  <si>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</si>
  <si>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</si>
  <si>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</si>
  <si>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</si>
  <si>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</si>
  <si>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</si>
  <si>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5945</t>
  </si>
  <si>
    <t>Add cycle</t>
  </si>
  <si>
    <t>Old Cycle</t>
  </si>
  <si>
    <t>IBVS 5918</t>
  </si>
  <si>
    <t>IBVS 5992</t>
  </si>
  <si>
    <t>IBVS 6010</t>
  </si>
  <si>
    <t>OEJV 0003</t>
  </si>
  <si>
    <t>IBVS 6029</t>
  </si>
  <si>
    <t>IBVS 6048</t>
  </si>
  <si>
    <t>TU CrB / GSC 3061-1192</t>
  </si>
  <si>
    <t>IBVS 6118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</si>
  <si>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</si>
  <si>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</si>
  <si>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</si>
  <si>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</si>
  <si>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</si>
  <si>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</si>
  <si>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</si>
  <si>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</si>
  <si>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</si>
  <si>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</si>
  <si>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</si>
  <si>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</si>
  <si>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2417329.36 </t>
  </si>
  <si>
    <t> 28.04.1906 20:38 </t>
  </si>
  <si>
    <t> -0.02 </t>
  </si>
  <si>
    <t>P </t>
  </si>
  <si>
    <t> Blazko </t>
  </si>
  <si>
    <t> AC 216.18 </t>
  </si>
  <si>
    <t>2418528.34 </t>
  </si>
  <si>
    <t> 09.08.1909 20:09 </t>
  </si>
  <si>
    <t>2420253.45 </t>
  </si>
  <si>
    <t> 30.04.1914 22:48 </t>
  </si>
  <si>
    <t> 0.05 </t>
  </si>
  <si>
    <t> AC 216.19 </t>
  </si>
  <si>
    <t>2436322.54 </t>
  </si>
  <si>
    <t> 29.04.1958 00:57 </t>
  </si>
  <si>
    <t> -0.01 </t>
  </si>
  <si>
    <t> W.Zessewitsch </t>
  </si>
  <si>
    <t>2436398.37 </t>
  </si>
  <si>
    <t> 13.07.1958 20:52 </t>
  </si>
  <si>
    <t>2436432.28 </t>
  </si>
  <si>
    <t> 16.08.1958 18:43 </t>
  </si>
  <si>
    <t> -0.00 </t>
  </si>
  <si>
    <t>2436453.27 </t>
  </si>
  <si>
    <t> 06.09.1958 18:28 </t>
  </si>
  <si>
    <t> 0.01 </t>
  </si>
  <si>
    <t>2437087.45 </t>
  </si>
  <si>
    <t> 01.06.1960 22:48 </t>
  </si>
  <si>
    <t>2452031.2855 </t>
  </si>
  <si>
    <t> 01.05.2001 18:51 </t>
  </si>
  <si>
    <t> 1.0488 </t>
  </si>
  <si>
    <t>E </t>
  </si>
  <si>
    <t>?</t>
  </si>
  <si>
    <t> M.Zejda </t>
  </si>
  <si>
    <t>IBVS 5583 </t>
  </si>
  <si>
    <t>2452039.3575 </t>
  </si>
  <si>
    <t> 09.05.2001 20:34 </t>
  </si>
  <si>
    <t> 1.0523 </t>
  </si>
  <si>
    <t>2452105.5164 </t>
  </si>
  <si>
    <t> 15.07.2001 00:23 </t>
  </si>
  <si>
    <t> 1.0498 </t>
  </si>
  <si>
    <t>2452118.42543 </t>
  </si>
  <si>
    <t> 27.07.2001 22:12 </t>
  </si>
  <si>
    <t> 1.04932 </t>
  </si>
  <si>
    <t>C </t>
  </si>
  <si>
    <t>o</t>
  </si>
  <si>
    <t> J.Šafár </t>
  </si>
  <si>
    <t>OEJV 0074 </t>
  </si>
  <si>
    <t>2452139.4019 </t>
  </si>
  <si>
    <t> 17.08.2001 21:38 </t>
  </si>
  <si>
    <t> 1.0478 </t>
  </si>
  <si>
    <t>2452694.4875 </t>
  </si>
  <si>
    <t> 23.02.2003 23:42 </t>
  </si>
  <si>
    <t> 1.0230 </t>
  </si>
  <si>
    <t>2452723.5327 </t>
  </si>
  <si>
    <t> 25.03.2003 00:47 </t>
  </si>
  <si>
    <t> 1.0218 </t>
  </si>
  <si>
    <t>2452765.4874 </t>
  </si>
  <si>
    <t> 05.05.2003 23:41 </t>
  </si>
  <si>
    <t> 1.0204 </t>
  </si>
  <si>
    <t>2452832.4608 </t>
  </si>
  <si>
    <t> 11.07.2003 23:03 </t>
  </si>
  <si>
    <t> 1.0256 </t>
  </si>
  <si>
    <t>2453091.4393 </t>
  </si>
  <si>
    <t> 26.03.2004 22:32 </t>
  </si>
  <si>
    <t> 1.0064 </t>
  </si>
  <si>
    <t> T.Krajci </t>
  </si>
  <si>
    <t>IBVS 5592 </t>
  </si>
  <si>
    <t>2453095.4691 </t>
  </si>
  <si>
    <t> 30.03.2004 23:15 </t>
  </si>
  <si>
    <t> 1.0019 </t>
  </si>
  <si>
    <t> Moschner &amp; Frank </t>
  </si>
  <si>
    <t>BAVM 173 </t>
  </si>
  <si>
    <t>2453124.5263 </t>
  </si>
  <si>
    <t> 29.04.2004 00:37 </t>
  </si>
  <si>
    <t> 1.0127 </t>
  </si>
  <si>
    <t>2453175.419 </t>
  </si>
  <si>
    <t> 18.06.2004 22:03 </t>
  </si>
  <si>
    <t> 1.074 </t>
  </si>
  <si>
    <t>V </t>
  </si>
  <si>
    <t> K.Locher </t>
  </si>
  <si>
    <t> BBS 130 </t>
  </si>
  <si>
    <t>2453408.5173 </t>
  </si>
  <si>
    <t> 07.02.2005 00:24 </t>
  </si>
  <si>
    <t> 0.9937 </t>
  </si>
  <si>
    <t> Moschner </t>
  </si>
  <si>
    <t>BAVM 178 </t>
  </si>
  <si>
    <t>2453517.4374 </t>
  </si>
  <si>
    <t> 26.05.2005 22:29 </t>
  </si>
  <si>
    <t> 0.9896 </t>
  </si>
  <si>
    <t> M. Zejda et al. </t>
  </si>
  <si>
    <t>IBVS 5741 </t>
  </si>
  <si>
    <t>2453517.449 </t>
  </si>
  <si>
    <t> 26.05.2005 22:46 </t>
  </si>
  <si>
    <t> 1.001 </t>
  </si>
  <si>
    <t>OEJV 0003 </t>
  </si>
  <si>
    <t>2454861.5823 </t>
  </si>
  <si>
    <t> 30.01.2009 01:58 </t>
  </si>
  <si>
    <t> 0.9283 </t>
  </si>
  <si>
    <t> W.Moschner &amp; P.Frank </t>
  </si>
  <si>
    <t>BAVM 234 </t>
  </si>
  <si>
    <t>2454932.5806 </t>
  </si>
  <si>
    <t> 11.04.2009 01:56 </t>
  </si>
  <si>
    <t> 0.9241 </t>
  </si>
  <si>
    <t>-I</t>
  </si>
  <si>
    <t> F.Agerer </t>
  </si>
  <si>
    <t>BAVM 209 </t>
  </si>
  <si>
    <t>2455269.8241 </t>
  </si>
  <si>
    <t> 14.03.2010 07:46 </t>
  </si>
  <si>
    <t>11741</t>
  </si>
  <si>
    <t> 0.9058 </t>
  </si>
  <si>
    <t> R.Diethelm </t>
  </si>
  <si>
    <t>IBVS 5945 </t>
  </si>
  <si>
    <t>2455695.8100 </t>
  </si>
  <si>
    <t> 14.05.2011 07:26 </t>
  </si>
  <si>
    <t>12005</t>
  </si>
  <si>
    <t> 0.8767 </t>
  </si>
  <si>
    <t>IBVS 5992 </t>
  </si>
  <si>
    <t>2455705.4948 </t>
  </si>
  <si>
    <t> 23.05.2011 23:52 </t>
  </si>
  <si>
    <t>12011</t>
  </si>
  <si>
    <t> 0.8794 </t>
  </si>
  <si>
    <t>BAVM 220 </t>
  </si>
  <si>
    <t>2456029.8280 </t>
  </si>
  <si>
    <t> 12.04.2012 07:52 </t>
  </si>
  <si>
    <t>12212</t>
  </si>
  <si>
    <t> 0.8603 </t>
  </si>
  <si>
    <t>IBVS 6029 </t>
  </si>
  <si>
    <t>2456073.4059 </t>
  </si>
  <si>
    <t> 25.05.2012 21:44 </t>
  </si>
  <si>
    <t>12239</t>
  </si>
  <si>
    <t> 0.8685 </t>
  </si>
  <si>
    <t> U.Schmidt </t>
  </si>
  <si>
    <t>BAVM 228 </t>
  </si>
  <si>
    <t>2456736.5840 </t>
  </si>
  <si>
    <t> 20.03.2014 02:00 </t>
  </si>
  <si>
    <t>12650</t>
  </si>
  <si>
    <t> 0.8188 </t>
  </si>
  <si>
    <t>BAVM 238 </t>
  </si>
  <si>
    <t>2456737.3878 </t>
  </si>
  <si>
    <t> 20.03.2014 21:18 </t>
  </si>
  <si>
    <t>12650.5</t>
  </si>
  <si>
    <t> 0.8158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</si>
</sst>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4" fontId="0" fillId="0" borderId="0" xfId="0" applyNumberFormat="1" applyAlignment="1"/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center"/>
    </xf>
    <xf numFmtId="0" fontId="10" fillId="0" borderId="0" xfId="0" applyFont="1" applyAlignment="1"/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5" fillId="0" borderId="0" xfId="0" applyNumberFormat="1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CrB - O-C Diagr.</a:t>
            </a:r>
          </a:p>
        </c:rich>
      </c:tx>
      <c:layout>
        <c:manualLayout>
          <c:xMode val="edge"/>
          <c:yMode val="edge"/>
          <c:x val="0.37719371920615186"/>
          <c:y val="1.46198830409356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7211618029774"/>
          <c:y val="9.0643533681508362E-2"/>
          <c:w val="0.85614181767718212"/>
          <c:h val="0.733920224324470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9.7854937506781425E-2</c:v>
                </c:pt>
                <c:pt idx="1">
                  <c:v>0.14733599250394036</c:v>
                </c:pt>
                <c:pt idx="2">
                  <c:v>0.28193255750011303</c:v>
                </c:pt>
                <c:pt idx="3">
                  <c:v>-8.3809199932147749E-3</c:v>
                </c:pt>
                <c:pt idx="4">
                  <c:v>1.6190800088224933E-3</c:v>
                </c:pt>
                <c:pt idx="5">
                  <c:v>-1.9207824996556155E-2</c:v>
                </c:pt>
                <c:pt idx="6">
                  <c:v>4.4652600045083091E-3</c:v>
                </c:pt>
                <c:pt idx="7">
                  <c:v>1.7215264997503255E-2</c:v>
                </c:pt>
                <c:pt idx="8">
                  <c:v>3.8811569997051265E-2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A-4E04-8942-6C23803381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Active!$D$22:$D$23</c:f>
                <c:numCache>
                  <c:formatCode>General</c:formatCode>
                  <c:ptCount val="2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32">
                  <c:v>4.0653250034665689E-3</c:v>
                </c:pt>
                <c:pt idx="39">
                  <c:v>1.0161639998841565E-2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A-4E04-8942-6C23803381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</c:f>
                <c:numCache>
                  <c:formatCode>General</c:formatCode>
                  <c:ptCount val="3"/>
                </c:numCache>
              </c:numRef>
            </c:plus>
            <c:minus>
              <c:numRef>
                <c:f>Active!$D$21:$D$23</c:f>
                <c:numCache>
                  <c:formatCode>General</c:formatCode>
                  <c:ptCount val="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9">
                  <c:v>3.9072600047802553E-3</c:v>
                </c:pt>
                <c:pt idx="34">
                  <c:v>-4.2865374925895594E-3</c:v>
                </c:pt>
                <c:pt idx="38">
                  <c:v>-1.2018474953947589E-3</c:v>
                </c:pt>
                <c:pt idx="40">
                  <c:v>-1.4172654999129009E-2</c:v>
                </c:pt>
                <c:pt idx="41">
                  <c:v>-1.5795715000422206E-2</c:v>
                </c:pt>
                <c:pt idx="44">
                  <c:v>-3.2576300000073388E-2</c:v>
                </c:pt>
                <c:pt idx="46">
                  <c:v>-3.0168520002916921E-2</c:v>
                </c:pt>
                <c:pt idx="47">
                  <c:v>-5.5895284996950068E-2</c:v>
                </c:pt>
                <c:pt idx="48">
                  <c:v>-5.8912592503475025E-2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4A-4E04-8942-6C23803381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0">
                  <c:v>4.1420549969188869E-3</c:v>
                </c:pt>
                <c:pt idx="11">
                  <c:v>7.9689799968036823E-3</c:v>
                </c:pt>
                <c:pt idx="12">
                  <c:v>6.949765003810171E-3</c:v>
                </c:pt>
                <c:pt idx="13">
                  <c:v>7.1497650060337037E-3</c:v>
                </c:pt>
                <c:pt idx="14">
                  <c:v>7.8497650029021315E-3</c:v>
                </c:pt>
                <c:pt idx="15">
                  <c:v>7.8028450079727918E-3</c:v>
                </c:pt>
                <c:pt idx="16">
                  <c:v>7.0228499971562997E-3</c:v>
                </c:pt>
                <c:pt idx="17">
                  <c:v>7.0228499971562997E-3</c:v>
                </c:pt>
                <c:pt idx="18">
                  <c:v>2.3152900030254386E-3</c:v>
                </c:pt>
                <c:pt idx="19">
                  <c:v>2.6152900027227588E-3</c:v>
                </c:pt>
                <c:pt idx="20">
                  <c:v>2.7152900001965463E-3</c:v>
                </c:pt>
                <c:pt idx="21">
                  <c:v>3.5152900018147193E-3</c:v>
                </c:pt>
                <c:pt idx="22">
                  <c:v>1.9922200008295476E-3</c:v>
                </c:pt>
                <c:pt idx="23">
                  <c:v>2.0922200055792928E-3</c:v>
                </c:pt>
                <c:pt idx="24">
                  <c:v>2.3922200052766129E-3</c:v>
                </c:pt>
                <c:pt idx="25">
                  <c:v>2.7922200024477206E-3</c:v>
                </c:pt>
                <c:pt idx="26">
                  <c:v>2.2922299976926297E-3</c:v>
                </c:pt>
                <c:pt idx="27">
                  <c:v>2.3922300024423748E-3</c:v>
                </c:pt>
                <c:pt idx="28">
                  <c:v>2.4922299999161623E-3</c:v>
                </c:pt>
                <c:pt idx="29">
                  <c:v>7.9557075005141087E-3</c:v>
                </c:pt>
                <c:pt idx="30">
                  <c:v>9.8557075034477748E-3</c:v>
                </c:pt>
                <c:pt idx="31">
                  <c:v>1.1055707502237055E-2</c:v>
                </c:pt>
                <c:pt idx="33">
                  <c:v>0</c:v>
                </c:pt>
                <c:pt idx="35">
                  <c:v>7.4903924978571013E-3</c:v>
                </c:pt>
                <c:pt idx="36">
                  <c:v>1.7090392502723262E-2</c:v>
                </c:pt>
                <c:pt idx="37">
                  <c:v>7.0700020005460829E-2</c:v>
                </c:pt>
                <c:pt idx="42">
                  <c:v>-2.1930249997240026E-2</c:v>
                </c:pt>
                <c:pt idx="43">
                  <c:v>-3.5568610001064371E-2</c:v>
                </c:pt>
                <c:pt idx="45">
                  <c:v>-3.9933914995344821E-2</c:v>
                </c:pt>
                <c:pt idx="49">
                  <c:v>-6.7637499996635597E-2</c:v>
                </c:pt>
                <c:pt idx="50">
                  <c:v>-6.7710575000091922E-2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4A-4E04-8942-6C23803381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4A-4E04-8942-6C23803381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4A-4E04-8942-6C23803381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4A-4E04-8942-6C23803381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9">
                  <c:v>7.3552260207137343E-2</c:v>
                </c:pt>
                <c:pt idx="10">
                  <c:v>5.5563653036379508E-2</c:v>
                </c:pt>
                <c:pt idx="11">
                  <c:v>5.5371055529197952E-2</c:v>
                </c:pt>
                <c:pt idx="12">
                  <c:v>5.3791755970309142E-2</c:v>
                </c:pt>
                <c:pt idx="13">
                  <c:v>5.3791755970309142E-2</c:v>
                </c:pt>
                <c:pt idx="14">
                  <c:v>5.3791755970309142E-2</c:v>
                </c:pt>
                <c:pt idx="15">
                  <c:v>5.3483599958818642E-2</c:v>
                </c:pt>
                <c:pt idx="16">
                  <c:v>5.2982846440146586E-2</c:v>
                </c:pt>
                <c:pt idx="17">
                  <c:v>5.2982846440146586E-2</c:v>
                </c:pt>
                <c:pt idx="18">
                  <c:v>3.9732137946055159E-2</c:v>
                </c:pt>
                <c:pt idx="19">
                  <c:v>3.9732137946055159E-2</c:v>
                </c:pt>
                <c:pt idx="20">
                  <c:v>3.9732137946055159E-2</c:v>
                </c:pt>
                <c:pt idx="21">
                  <c:v>3.9732137946055159E-2</c:v>
                </c:pt>
                <c:pt idx="22">
                  <c:v>3.9038786920201539E-2</c:v>
                </c:pt>
                <c:pt idx="23">
                  <c:v>3.9038786920201539E-2</c:v>
                </c:pt>
                <c:pt idx="24">
                  <c:v>3.9038786920201539E-2</c:v>
                </c:pt>
                <c:pt idx="25">
                  <c:v>3.9038786920201539E-2</c:v>
                </c:pt>
                <c:pt idx="26">
                  <c:v>3.8037279882857419E-2</c:v>
                </c:pt>
                <c:pt idx="27">
                  <c:v>3.8037279882857419E-2</c:v>
                </c:pt>
                <c:pt idx="28">
                  <c:v>3.8037279882857419E-2</c:v>
                </c:pt>
                <c:pt idx="29">
                  <c:v>3.6438720573250455E-2</c:v>
                </c:pt>
                <c:pt idx="30">
                  <c:v>3.6438720573250455E-2</c:v>
                </c:pt>
                <c:pt idx="31">
                  <c:v>3.6438720573250455E-2</c:v>
                </c:pt>
                <c:pt idx="32">
                  <c:v>3.6226863315350744E-2</c:v>
                </c:pt>
                <c:pt idx="33">
                  <c:v>3.0256340592722336E-2</c:v>
                </c:pt>
                <c:pt idx="34">
                  <c:v>3.0160041839131554E-2</c:v>
                </c:pt>
                <c:pt idx="35">
                  <c:v>2.9466690813277935E-2</c:v>
                </c:pt>
                <c:pt idx="36">
                  <c:v>2.9466690813277935E-2</c:v>
                </c:pt>
                <c:pt idx="37">
                  <c:v>2.8253326518034097E-2</c:v>
                </c:pt>
                <c:pt idx="38">
                  <c:v>2.2687258560486971E-2</c:v>
                </c:pt>
                <c:pt idx="39">
                  <c:v>2.0087192213535894E-2</c:v>
                </c:pt>
                <c:pt idx="40">
                  <c:v>-1.1999552482912242E-2</c:v>
                </c:pt>
                <c:pt idx="41">
                  <c:v>-1.3694410546109981E-2</c:v>
                </c:pt>
                <c:pt idx="42">
                  <c:v>-2.1744986346299254E-2</c:v>
                </c:pt>
                <c:pt idx="43">
                  <c:v>-3.1914134725485696E-2</c:v>
                </c:pt>
                <c:pt idx="44">
                  <c:v>-3.2145251734103569E-2</c:v>
                </c:pt>
                <c:pt idx="45">
                  <c:v>-3.9887671522802343E-2</c:v>
                </c:pt>
                <c:pt idx="46">
                  <c:v>-4.0927698061582765E-2</c:v>
                </c:pt>
                <c:pt idx="47">
                  <c:v>-5.6759213151907115E-2</c:v>
                </c:pt>
                <c:pt idx="48">
                  <c:v>-5.6778472902625277E-2</c:v>
                </c:pt>
                <c:pt idx="49">
                  <c:v>-6.6042412998058381E-2</c:v>
                </c:pt>
                <c:pt idx="50">
                  <c:v>-6.6235010505239944E-2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4A-4E04-8942-6C238033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189392"/>
        <c:axId val="1"/>
      </c:scatterChart>
      <c:valAx>
        <c:axId val="608189392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03600865681265"/>
              <c:y val="0.88011941489769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771929824561403E-3"/>
              <c:y val="0.3684219735690933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8189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9652806557075"/>
          <c:y val="0.92397937099967764"/>
          <c:w val="0.7333346226458534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CrB - O-C Diagr.</a:t>
            </a:r>
          </a:p>
        </c:rich>
      </c:tx>
      <c:layout>
        <c:manualLayout>
          <c:xMode val="edge"/>
          <c:yMode val="edge"/>
          <c:x val="0.37828408051445406"/>
          <c:y val="1.4577259475218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152892876476"/>
          <c:y val="9.0379137406525326E-2"/>
          <c:w val="0.85113908160289786"/>
          <c:h val="0.734694923433689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9.7854937506781425E-2</c:v>
                </c:pt>
                <c:pt idx="1">
                  <c:v>0.14733599250394036</c:v>
                </c:pt>
                <c:pt idx="2">
                  <c:v>0.28193255750011303</c:v>
                </c:pt>
                <c:pt idx="3">
                  <c:v>-8.3809199932147749E-3</c:v>
                </c:pt>
                <c:pt idx="4">
                  <c:v>1.6190800088224933E-3</c:v>
                </c:pt>
                <c:pt idx="5">
                  <c:v>-1.9207824996556155E-2</c:v>
                </c:pt>
                <c:pt idx="6">
                  <c:v>4.4652600045083091E-3</c:v>
                </c:pt>
                <c:pt idx="7">
                  <c:v>1.7215264997503255E-2</c:v>
                </c:pt>
                <c:pt idx="8">
                  <c:v>3.8811569997051265E-2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DE-4D6D-B63A-AAE20981C4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Active!$D$22:$D$23</c:f>
                <c:numCache>
                  <c:formatCode>General</c:formatCode>
                  <c:ptCount val="2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32">
                  <c:v>4.0653250034665689E-3</c:v>
                </c:pt>
                <c:pt idx="39">
                  <c:v>1.0161639998841565E-2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DE-4D6D-B63A-AAE20981C4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</c:f>
                <c:numCache>
                  <c:formatCode>General</c:formatCode>
                  <c:ptCount val="3"/>
                </c:numCache>
              </c:numRef>
            </c:plus>
            <c:minus>
              <c:numRef>
                <c:f>Active!$D$21:$D$23</c:f>
                <c:numCache>
                  <c:formatCode>General</c:formatCode>
                  <c:ptCount val="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9">
                  <c:v>3.9072600047802553E-3</c:v>
                </c:pt>
                <c:pt idx="34">
                  <c:v>-4.2865374925895594E-3</c:v>
                </c:pt>
                <c:pt idx="38">
                  <c:v>-1.2018474953947589E-3</c:v>
                </c:pt>
                <c:pt idx="40">
                  <c:v>-1.4172654999129009E-2</c:v>
                </c:pt>
                <c:pt idx="41">
                  <c:v>-1.5795715000422206E-2</c:v>
                </c:pt>
                <c:pt idx="44">
                  <c:v>-3.2576300000073388E-2</c:v>
                </c:pt>
                <c:pt idx="46">
                  <c:v>-3.0168520002916921E-2</c:v>
                </c:pt>
                <c:pt idx="47">
                  <c:v>-5.5895284996950068E-2</c:v>
                </c:pt>
                <c:pt idx="48">
                  <c:v>-5.8912592503475025E-2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DE-4D6D-B63A-AAE20981C4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0">
                  <c:v>4.1420549969188869E-3</c:v>
                </c:pt>
                <c:pt idx="11">
                  <c:v>7.9689799968036823E-3</c:v>
                </c:pt>
                <c:pt idx="12">
                  <c:v>6.949765003810171E-3</c:v>
                </c:pt>
                <c:pt idx="13">
                  <c:v>7.1497650060337037E-3</c:v>
                </c:pt>
                <c:pt idx="14">
                  <c:v>7.8497650029021315E-3</c:v>
                </c:pt>
                <c:pt idx="15">
                  <c:v>7.8028450079727918E-3</c:v>
                </c:pt>
                <c:pt idx="16">
                  <c:v>7.0228499971562997E-3</c:v>
                </c:pt>
                <c:pt idx="17">
                  <c:v>7.0228499971562997E-3</c:v>
                </c:pt>
                <c:pt idx="18">
                  <c:v>2.3152900030254386E-3</c:v>
                </c:pt>
                <c:pt idx="19">
                  <c:v>2.6152900027227588E-3</c:v>
                </c:pt>
                <c:pt idx="20">
                  <c:v>2.7152900001965463E-3</c:v>
                </c:pt>
                <c:pt idx="21">
                  <c:v>3.5152900018147193E-3</c:v>
                </c:pt>
                <c:pt idx="22">
                  <c:v>1.9922200008295476E-3</c:v>
                </c:pt>
                <c:pt idx="23">
                  <c:v>2.0922200055792928E-3</c:v>
                </c:pt>
                <c:pt idx="24">
                  <c:v>2.3922200052766129E-3</c:v>
                </c:pt>
                <c:pt idx="25">
                  <c:v>2.7922200024477206E-3</c:v>
                </c:pt>
                <c:pt idx="26">
                  <c:v>2.2922299976926297E-3</c:v>
                </c:pt>
                <c:pt idx="27">
                  <c:v>2.3922300024423748E-3</c:v>
                </c:pt>
                <c:pt idx="28">
                  <c:v>2.4922299999161623E-3</c:v>
                </c:pt>
                <c:pt idx="29">
                  <c:v>7.9557075005141087E-3</c:v>
                </c:pt>
                <c:pt idx="30">
                  <c:v>9.8557075034477748E-3</c:v>
                </c:pt>
                <c:pt idx="31">
                  <c:v>1.1055707502237055E-2</c:v>
                </c:pt>
                <c:pt idx="33">
                  <c:v>0</c:v>
                </c:pt>
                <c:pt idx="35">
                  <c:v>7.4903924978571013E-3</c:v>
                </c:pt>
                <c:pt idx="36">
                  <c:v>1.7090392502723262E-2</c:v>
                </c:pt>
                <c:pt idx="37">
                  <c:v>7.0700020005460829E-2</c:v>
                </c:pt>
                <c:pt idx="42">
                  <c:v>-2.1930249997240026E-2</c:v>
                </c:pt>
                <c:pt idx="43">
                  <c:v>-3.5568610001064371E-2</c:v>
                </c:pt>
                <c:pt idx="45">
                  <c:v>-3.9933914995344821E-2</c:v>
                </c:pt>
                <c:pt idx="49">
                  <c:v>-6.7637499996635597E-2</c:v>
                </c:pt>
                <c:pt idx="50">
                  <c:v>-6.7710575000091922E-2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DE-4D6D-B63A-AAE20981C4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DE-4D6D-B63A-AAE20981C4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DE-4D6D-B63A-AAE20981C4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4">
                    <c:v>0</c:v>
                  </c:pt>
                  <c:pt idx="10">
                    <c:v>6.0000000000000001E-3</c:v>
                  </c:pt>
                  <c:pt idx="11">
                    <c:v>1.9E-3</c:v>
                  </c:pt>
                  <c:pt idx="12">
                    <c:v>5.7000000000000002E-3</c:v>
                  </c:pt>
                  <c:pt idx="13">
                    <c:v>6.7999999999999996E-3</c:v>
                  </c:pt>
                  <c:pt idx="14">
                    <c:v>3.3E-3</c:v>
                  </c:pt>
                  <c:pt idx="15">
                    <c:v>3.0000000000000001E-3</c:v>
                  </c:pt>
                  <c:pt idx="16">
                    <c:v>6.1999999999999998E-3</c:v>
                  </c:pt>
                  <c:pt idx="17">
                    <c:v>6.1999999999999998E-3</c:v>
                  </c:pt>
                  <c:pt idx="18">
                    <c:v>3.0000000000000001E-3</c:v>
                  </c:pt>
                  <c:pt idx="19">
                    <c:v>2.8999999999999998E-3</c:v>
                  </c:pt>
                  <c:pt idx="20">
                    <c:v>3.0000000000000001E-3</c:v>
                  </c:pt>
                  <c:pt idx="21">
                    <c:v>2.8E-3</c:v>
                  </c:pt>
                  <c:pt idx="22">
                    <c:v>4.1000000000000003E-3</c:v>
                  </c:pt>
                  <c:pt idx="23">
                    <c:v>4.0000000000000001E-3</c:v>
                  </c:pt>
                  <c:pt idx="24">
                    <c:v>4.1000000000000003E-3</c:v>
                  </c:pt>
                  <c:pt idx="25">
                    <c:v>4.1000000000000003E-3</c:v>
                  </c:pt>
                  <c:pt idx="26">
                    <c:v>1.5E-3</c:v>
                  </c:pt>
                  <c:pt idx="27">
                    <c:v>1.6000000000000001E-3</c:v>
                  </c:pt>
                  <c:pt idx="28">
                    <c:v>1.6000000000000001E-3</c:v>
                  </c:pt>
                  <c:pt idx="29">
                    <c:v>5.7000000000000002E-3</c:v>
                  </c:pt>
                  <c:pt idx="30">
                    <c:v>7.0000000000000001E-3</c:v>
                  </c:pt>
                  <c:pt idx="31">
                    <c:v>7.0000000000000001E-3</c:v>
                  </c:pt>
                  <c:pt idx="33">
                    <c:v>1E-4</c:v>
                  </c:pt>
                  <c:pt idx="34">
                    <c:v>1.6999999999999999E-3</c:v>
                  </c:pt>
                  <c:pt idx="35">
                    <c:v>7.9000000000000008E-3</c:v>
                  </c:pt>
                  <c:pt idx="36">
                    <c:v>9.4000000000000004E-3</c:v>
                  </c:pt>
                  <c:pt idx="37">
                    <c:v>8.0000000000000002E-3</c:v>
                  </c:pt>
                  <c:pt idx="38">
                    <c:v>1.6999999999999999E-3</c:v>
                  </c:pt>
                  <c:pt idx="39">
                    <c:v>7.0000000000000001E-3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6.9999999999999999E-4</c:v>
                  </c:pt>
                  <c:pt idx="43">
                    <c:v>4.0000000000000002E-4</c:v>
                  </c:pt>
                  <c:pt idx="44">
                    <c:v>1.5E-3</c:v>
                  </c:pt>
                  <c:pt idx="45">
                    <c:v>2.9999999999999997E-4</c:v>
                  </c:pt>
                  <c:pt idx="46">
                    <c:v>8.0000000000000004E-4</c:v>
                  </c:pt>
                  <c:pt idx="47">
                    <c:v>1.9E-3</c:v>
                  </c:pt>
                  <c:pt idx="48">
                    <c:v>2.2000000000000001E-3</c:v>
                  </c:pt>
                  <c:pt idx="49">
                    <c:v>6.9999999999999999E-4</c:v>
                  </c:pt>
                  <c:pt idx="5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DE-4D6D-B63A-AAE20981C4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-22162.5</c:v>
                </c:pt>
                <c:pt idx="1">
                  <c:v>-21419.5</c:v>
                </c:pt>
                <c:pt idx="2">
                  <c:v>-20350.5</c:v>
                </c:pt>
                <c:pt idx="3">
                  <c:v>-10392</c:v>
                </c:pt>
                <c:pt idx="4">
                  <c:v>-10392</c:v>
                </c:pt>
                <c:pt idx="5">
                  <c:v>-10345</c:v>
                </c:pt>
                <c:pt idx="6">
                  <c:v>-10324</c:v>
                </c:pt>
                <c:pt idx="7">
                  <c:v>-10311</c:v>
                </c:pt>
                <c:pt idx="8">
                  <c:v>-9918</c:v>
                </c:pt>
                <c:pt idx="9">
                  <c:v>-1124</c:v>
                </c:pt>
                <c:pt idx="10">
                  <c:v>-657</c:v>
                </c:pt>
                <c:pt idx="11">
                  <c:v>-652</c:v>
                </c:pt>
                <c:pt idx="12">
                  <c:v>-611</c:v>
                </c:pt>
                <c:pt idx="13">
                  <c:v>-611</c:v>
                </c:pt>
                <c:pt idx="14">
                  <c:v>-611</c:v>
                </c:pt>
                <c:pt idx="15">
                  <c:v>-603</c:v>
                </c:pt>
                <c:pt idx="16">
                  <c:v>-590</c:v>
                </c:pt>
                <c:pt idx="17">
                  <c:v>-590</c:v>
                </c:pt>
                <c:pt idx="18">
                  <c:v>-246</c:v>
                </c:pt>
                <c:pt idx="19">
                  <c:v>-246</c:v>
                </c:pt>
                <c:pt idx="20">
                  <c:v>-246</c:v>
                </c:pt>
                <c:pt idx="21">
                  <c:v>-246</c:v>
                </c:pt>
                <c:pt idx="22">
                  <c:v>-228</c:v>
                </c:pt>
                <c:pt idx="23">
                  <c:v>-228</c:v>
                </c:pt>
                <c:pt idx="24">
                  <c:v>-228</c:v>
                </c:pt>
                <c:pt idx="25">
                  <c:v>-228</c:v>
                </c:pt>
                <c:pt idx="26">
                  <c:v>-202</c:v>
                </c:pt>
                <c:pt idx="27">
                  <c:v>-202</c:v>
                </c:pt>
                <c:pt idx="28">
                  <c:v>-202</c:v>
                </c:pt>
                <c:pt idx="29">
                  <c:v>-160.5</c:v>
                </c:pt>
                <c:pt idx="30">
                  <c:v>-160.5</c:v>
                </c:pt>
                <c:pt idx="31">
                  <c:v>-160.5</c:v>
                </c:pt>
                <c:pt idx="32">
                  <c:v>-155</c:v>
                </c:pt>
                <c:pt idx="33">
                  <c:v>0</c:v>
                </c:pt>
                <c:pt idx="34">
                  <c:v>2.5</c:v>
                </c:pt>
                <c:pt idx="35">
                  <c:v>20.5</c:v>
                </c:pt>
                <c:pt idx="36">
                  <c:v>20.5</c:v>
                </c:pt>
                <c:pt idx="37">
                  <c:v>52</c:v>
                </c:pt>
                <c:pt idx="38">
                  <c:v>196.5</c:v>
                </c:pt>
                <c:pt idx="39">
                  <c:v>264</c:v>
                </c:pt>
                <c:pt idx="40">
                  <c:v>1097</c:v>
                </c:pt>
                <c:pt idx="41">
                  <c:v>1141</c:v>
                </c:pt>
                <c:pt idx="42">
                  <c:v>1350</c:v>
                </c:pt>
                <c:pt idx="43">
                  <c:v>1614</c:v>
                </c:pt>
                <c:pt idx="44">
                  <c:v>1620</c:v>
                </c:pt>
                <c:pt idx="45">
                  <c:v>1821</c:v>
                </c:pt>
                <c:pt idx="46">
                  <c:v>1848</c:v>
                </c:pt>
                <c:pt idx="47">
                  <c:v>2259</c:v>
                </c:pt>
                <c:pt idx="48">
                  <c:v>2259.5</c:v>
                </c:pt>
                <c:pt idx="49">
                  <c:v>2500</c:v>
                </c:pt>
                <c:pt idx="50">
                  <c:v>2505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9">
                  <c:v>7.3552260207137343E-2</c:v>
                </c:pt>
                <c:pt idx="10">
                  <c:v>5.5563653036379508E-2</c:v>
                </c:pt>
                <c:pt idx="11">
                  <c:v>5.5371055529197952E-2</c:v>
                </c:pt>
                <c:pt idx="12">
                  <c:v>5.3791755970309142E-2</c:v>
                </c:pt>
                <c:pt idx="13">
                  <c:v>5.3791755970309142E-2</c:v>
                </c:pt>
                <c:pt idx="14">
                  <c:v>5.3791755970309142E-2</c:v>
                </c:pt>
                <c:pt idx="15">
                  <c:v>5.3483599958818642E-2</c:v>
                </c:pt>
                <c:pt idx="16">
                  <c:v>5.2982846440146586E-2</c:v>
                </c:pt>
                <c:pt idx="17">
                  <c:v>5.2982846440146586E-2</c:v>
                </c:pt>
                <c:pt idx="18">
                  <c:v>3.9732137946055159E-2</c:v>
                </c:pt>
                <c:pt idx="19">
                  <c:v>3.9732137946055159E-2</c:v>
                </c:pt>
                <c:pt idx="20">
                  <c:v>3.9732137946055159E-2</c:v>
                </c:pt>
                <c:pt idx="21">
                  <c:v>3.9732137946055159E-2</c:v>
                </c:pt>
                <c:pt idx="22">
                  <c:v>3.9038786920201539E-2</c:v>
                </c:pt>
                <c:pt idx="23">
                  <c:v>3.9038786920201539E-2</c:v>
                </c:pt>
                <c:pt idx="24">
                  <c:v>3.9038786920201539E-2</c:v>
                </c:pt>
                <c:pt idx="25">
                  <c:v>3.9038786920201539E-2</c:v>
                </c:pt>
                <c:pt idx="26">
                  <c:v>3.8037279882857419E-2</c:v>
                </c:pt>
                <c:pt idx="27">
                  <c:v>3.8037279882857419E-2</c:v>
                </c:pt>
                <c:pt idx="28">
                  <c:v>3.8037279882857419E-2</c:v>
                </c:pt>
                <c:pt idx="29">
                  <c:v>3.6438720573250455E-2</c:v>
                </c:pt>
                <c:pt idx="30">
                  <c:v>3.6438720573250455E-2</c:v>
                </c:pt>
                <c:pt idx="31">
                  <c:v>3.6438720573250455E-2</c:v>
                </c:pt>
                <c:pt idx="32">
                  <c:v>3.6226863315350744E-2</c:v>
                </c:pt>
                <c:pt idx="33">
                  <c:v>3.0256340592722336E-2</c:v>
                </c:pt>
                <c:pt idx="34">
                  <c:v>3.0160041839131554E-2</c:v>
                </c:pt>
                <c:pt idx="35">
                  <c:v>2.9466690813277935E-2</c:v>
                </c:pt>
                <c:pt idx="36">
                  <c:v>2.9466690813277935E-2</c:v>
                </c:pt>
                <c:pt idx="37">
                  <c:v>2.8253326518034097E-2</c:v>
                </c:pt>
                <c:pt idx="38">
                  <c:v>2.2687258560486971E-2</c:v>
                </c:pt>
                <c:pt idx="39">
                  <c:v>2.0087192213535894E-2</c:v>
                </c:pt>
                <c:pt idx="40">
                  <c:v>-1.1999552482912242E-2</c:v>
                </c:pt>
                <c:pt idx="41">
                  <c:v>-1.3694410546109981E-2</c:v>
                </c:pt>
                <c:pt idx="42">
                  <c:v>-2.1744986346299254E-2</c:v>
                </c:pt>
                <c:pt idx="43">
                  <c:v>-3.1914134725485696E-2</c:v>
                </c:pt>
                <c:pt idx="44">
                  <c:v>-3.2145251734103569E-2</c:v>
                </c:pt>
                <c:pt idx="45">
                  <c:v>-3.9887671522802343E-2</c:v>
                </c:pt>
                <c:pt idx="46">
                  <c:v>-4.0927698061582765E-2</c:v>
                </c:pt>
                <c:pt idx="47">
                  <c:v>-5.6759213151907115E-2</c:v>
                </c:pt>
                <c:pt idx="48">
                  <c:v>-5.6778472902625277E-2</c:v>
                </c:pt>
                <c:pt idx="49">
                  <c:v>-6.6042412998058381E-2</c:v>
                </c:pt>
                <c:pt idx="50">
                  <c:v>-6.6235010505239944E-2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DE-4D6D-B63A-AAE20981C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859880"/>
        <c:axId val="1"/>
      </c:scatterChart>
      <c:valAx>
        <c:axId val="599859880"/>
        <c:scaling>
          <c:orientation val="minMax"/>
          <c:min val="-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38390538310552"/>
              <c:y val="0.880467696639960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7565674255691769E-3"/>
              <c:y val="0.37026300283893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859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388809980188553"/>
          <c:y val="0.92419947506561673"/>
          <c:w val="0.7320495883723816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190500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2DFEA7A-F2B5-D8A6-1DAB-81996944B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285751</xdr:colOff>
      <xdr:row>0</xdr:row>
      <xdr:rowOff>57151</xdr:rowOff>
    </xdr:from>
    <xdr:to>
      <xdr:col>27</xdr:col>
      <xdr:colOff>19051</xdr:colOff>
      <xdr:row>18</xdr:row>
      <xdr:rowOff>1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CB98C7E4-6574-4ED9-7F39-A2E5782EB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5945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www.konkoly.hu/cgi-bin/IBVS?6029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583" TargetMode="External"/><Relationship Id="rId17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www.bav-astro.de/sfs/BAVM_link.php?BAVMnr=234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var.astro.cz/oejv/issues/oejv0003.pdf" TargetMode="External"/><Relationship Id="rId23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www.konkoly.hu/cgi-bin/IBVS?5592" TargetMode="External"/><Relationship Id="rId19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konkoly.hu/cgi-bin/IBVS?5741" TargetMode="External"/><Relationship Id="rId22" Type="http://schemas.openxmlformats.org/officeDocument/2006/relationships/hyperlink" Target="http://www.bav-astro.de/sfs/BAVM_link.php?BAVMnr=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2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5.71093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0.140625" style="8" bestFit="1" customWidth="1"/>
  </cols>
  <sheetData>
    <row r="1" spans="1:6" ht="20.25" x14ac:dyDescent="0.3">
      <c r="A1" s="1" t="s">
        <v>61</v>
      </c>
    </row>
    <row r="2" spans="1:6" x14ac:dyDescent="0.2">
      <c r="A2" t="s">
        <v>25</v>
      </c>
      <c r="B2" s="13" t="s">
        <v>42</v>
      </c>
      <c r="D2" t="s">
        <v>30</v>
      </c>
    </row>
    <row r="3" spans="1:6" ht="13.5" thickBot="1" x14ac:dyDescent="0.25">
      <c r="C3" s="9"/>
    </row>
    <row r="4" spans="1:6" ht="14.25" thickTop="1" thickBot="1" x14ac:dyDescent="0.25">
      <c r="A4" s="5" t="s">
        <v>1</v>
      </c>
      <c r="C4" s="2">
        <v>36322.550000000003</v>
      </c>
      <c r="D4" s="3">
        <v>1.6136929</v>
      </c>
    </row>
    <row r="5" spans="1:6" ht="13.5" thickTop="1" x14ac:dyDescent="0.2">
      <c r="A5" s="18" t="s">
        <v>46</v>
      </c>
      <c r="B5" s="10"/>
      <c r="C5" s="19">
        <v>-9.5</v>
      </c>
      <c r="D5" s="10" t="s">
        <v>47</v>
      </c>
    </row>
    <row r="6" spans="1:6" x14ac:dyDescent="0.2">
      <c r="A6" s="5" t="s">
        <v>2</v>
      </c>
    </row>
    <row r="7" spans="1:6" x14ac:dyDescent="0.2">
      <c r="A7" t="s">
        <v>3</v>
      </c>
      <c r="C7">
        <v>53091.439299999998</v>
      </c>
    </row>
    <row r="8" spans="1:6" x14ac:dyDescent="0.2">
      <c r="A8" t="s">
        <v>4</v>
      </c>
      <c r="C8">
        <v>1.613634615</v>
      </c>
    </row>
    <row r="9" spans="1:6" x14ac:dyDescent="0.2">
      <c r="A9" s="31" t="s">
        <v>51</v>
      </c>
      <c r="B9" s="32">
        <v>62</v>
      </c>
      <c r="C9" s="21" t="str">
        <f>"F"&amp;B9</f>
        <v>F62</v>
      </c>
      <c r="D9" s="12" t="str">
        <f>"G"&amp;B9</f>
        <v>G62</v>
      </c>
    </row>
    <row r="10" spans="1:6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6" x14ac:dyDescent="0.2">
      <c r="A11" s="10" t="s">
        <v>17</v>
      </c>
      <c r="B11" s="10"/>
      <c r="C11" s="20">
        <f ca="1">INTERCEPT(INDIRECT($D$9):G989,INDIRECT($C$9):F989)</f>
        <v>3.0256340592722336E-2</v>
      </c>
      <c r="D11" s="11"/>
      <c r="E11" s="10"/>
    </row>
    <row r="12" spans="1:6" x14ac:dyDescent="0.2">
      <c r="A12" s="10" t="s">
        <v>18</v>
      </c>
      <c r="B12" s="10"/>
      <c r="C12" s="20">
        <f ca="1">SLOPE(INDIRECT($D$9):G989,INDIRECT($C$9):F989)</f>
        <v>-3.8519501436312287E-5</v>
      </c>
      <c r="D12" s="11"/>
      <c r="E12" s="10"/>
    </row>
    <row r="13" spans="1:6" x14ac:dyDescent="0.2">
      <c r="A13" s="10" t="s">
        <v>20</v>
      </c>
      <c r="B13" s="10"/>
      <c r="C13" s="11" t="s">
        <v>15</v>
      </c>
    </row>
    <row r="14" spans="1:6" x14ac:dyDescent="0.2">
      <c r="A14" s="10"/>
      <c r="B14" s="10"/>
      <c r="C14" s="10"/>
    </row>
    <row r="15" spans="1:6" x14ac:dyDescent="0.2">
      <c r="A15" s="22" t="s">
        <v>19</v>
      </c>
      <c r="B15" s="10"/>
      <c r="C15" s="23">
        <f ca="1">(C7+C11)+(C8+C12)*INT(MAX(F21:F3530))</f>
        <v>57133.527775564493</v>
      </c>
      <c r="E15" s="24" t="s">
        <v>53</v>
      </c>
      <c r="F15" s="19">
        <v>1</v>
      </c>
    </row>
    <row r="16" spans="1:6" x14ac:dyDescent="0.2">
      <c r="A16" s="26" t="s">
        <v>5</v>
      </c>
      <c r="B16" s="10"/>
      <c r="C16" s="27">
        <f ca="1">+C8+C12</f>
        <v>1.6135960954985638</v>
      </c>
      <c r="E16" s="24" t="s">
        <v>48</v>
      </c>
      <c r="F16" s="25">
        <f ca="1">NOW()+15018.5+$C$5/24</f>
        <v>60339.684229050923</v>
      </c>
    </row>
    <row r="17" spans="1:17" ht="13.5" thickBot="1" x14ac:dyDescent="0.25">
      <c r="A17" s="24" t="s">
        <v>43</v>
      </c>
      <c r="B17" s="10"/>
      <c r="C17" s="10">
        <f>COUNT(C21:C2188)</f>
        <v>51</v>
      </c>
      <c r="E17" s="24" t="s">
        <v>54</v>
      </c>
      <c r="F17" s="25">
        <f ca="1">ROUND(2*(F16-$C$7)/$C$8,0)/2+F15</f>
        <v>4493</v>
      </c>
      <c r="Q17"/>
    </row>
    <row r="18" spans="1:17" ht="14.25" thickTop="1" thickBot="1" x14ac:dyDescent="0.25">
      <c r="A18" s="26" t="s">
        <v>6</v>
      </c>
      <c r="B18" s="10"/>
      <c r="C18" s="29">
        <f ca="1">+C15</f>
        <v>57133.527775564493</v>
      </c>
      <c r="D18" s="30">
        <f ca="1">+C16</f>
        <v>1.6135960954985638</v>
      </c>
      <c r="E18" s="24" t="s">
        <v>49</v>
      </c>
      <c r="F18" s="12">
        <f ca="1">ROUND(2*(F16-$C$15)/$C$16,0)/2+F15</f>
        <v>1988</v>
      </c>
      <c r="Q18"/>
    </row>
    <row r="19" spans="1:17" ht="13.5" thickTop="1" x14ac:dyDescent="0.2">
      <c r="E19" s="24" t="s">
        <v>50</v>
      </c>
      <c r="F19" s="28">
        <f ca="1">+$C$15+$C$16*F18-15018.5-$C$5/24</f>
        <v>45323.252646748973</v>
      </c>
      <c r="Q19"/>
    </row>
    <row r="20" spans="1:17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71</v>
      </c>
      <c r="I20" s="7" t="s">
        <v>74</v>
      </c>
      <c r="J20" s="7" t="s">
        <v>68</v>
      </c>
      <c r="K20" s="7" t="s">
        <v>66</v>
      </c>
      <c r="L20" s="7" t="s">
        <v>26</v>
      </c>
      <c r="M20" s="7" t="s">
        <v>27</v>
      </c>
      <c r="N20" s="7" t="s">
        <v>40</v>
      </c>
      <c r="O20" s="7" t="s">
        <v>24</v>
      </c>
      <c r="P20" s="6" t="s">
        <v>23</v>
      </c>
      <c r="Q20" s="4" t="s">
        <v>16</v>
      </c>
    </row>
    <row r="21" spans="1:17" x14ac:dyDescent="0.2">
      <c r="A21" s="15" t="s">
        <v>36</v>
      </c>
      <c r="B21" s="15"/>
      <c r="C21" s="16">
        <v>17329.36</v>
      </c>
      <c r="D21" s="14"/>
      <c r="E21">
        <f t="shared" ref="E21:E49" si="0">+(C21-C$7)/C$8</f>
        <v>-22162.439357437805</v>
      </c>
      <c r="F21">
        <f t="shared" ref="F21:F49" si="1">ROUND(2*E21,0)/2</f>
        <v>-22162.5</v>
      </c>
      <c r="G21">
        <f t="shared" ref="G21:G49" si="2">+C21-(C$7+F21*C$8)</f>
        <v>9.7854937506781425E-2</v>
      </c>
      <c r="H21">
        <f>G21</f>
        <v>9.7854937506781425E-2</v>
      </c>
      <c r="K21" s="12"/>
      <c r="Q21" s="8">
        <f t="shared" ref="Q21:Q49" si="3">+C21-15018.5</f>
        <v>2310.8600000000006</v>
      </c>
    </row>
    <row r="22" spans="1:17" x14ac:dyDescent="0.2">
      <c r="A22" s="15" t="s">
        <v>36</v>
      </c>
      <c r="B22" s="15"/>
      <c r="C22" s="16">
        <v>18528.34</v>
      </c>
      <c r="D22" s="14"/>
      <c r="E22">
        <f t="shared" si="0"/>
        <v>-21419.408693088801</v>
      </c>
      <c r="F22">
        <f t="shared" si="1"/>
        <v>-21419.5</v>
      </c>
      <c r="G22">
        <f t="shared" si="2"/>
        <v>0.14733599250394036</v>
      </c>
      <c r="H22">
        <f>G22</f>
        <v>0.14733599250394036</v>
      </c>
      <c r="K22" s="12"/>
      <c r="Q22" s="8">
        <f t="shared" si="3"/>
        <v>3509.84</v>
      </c>
    </row>
    <row r="23" spans="1:17" x14ac:dyDescent="0.2">
      <c r="A23" s="15" t="s">
        <v>37</v>
      </c>
      <c r="B23" s="15"/>
      <c r="C23" s="16">
        <v>20253.45</v>
      </c>
      <c r="D23" s="14"/>
      <c r="E23">
        <f t="shared" si="0"/>
        <v>-20350.325281042635</v>
      </c>
      <c r="F23">
        <f t="shared" si="1"/>
        <v>-20350.5</v>
      </c>
      <c r="G23">
        <f t="shared" si="2"/>
        <v>0.28193255750011303</v>
      </c>
      <c r="H23">
        <f>G23</f>
        <v>0.28193255750011303</v>
      </c>
      <c r="K23" s="12"/>
      <c r="Q23" s="8">
        <f t="shared" si="3"/>
        <v>5234.9500000000007</v>
      </c>
    </row>
    <row r="24" spans="1:17" x14ac:dyDescent="0.2">
      <c r="A24" s="15" t="s">
        <v>38</v>
      </c>
      <c r="B24" s="15"/>
      <c r="C24" s="16">
        <v>36322.54</v>
      </c>
      <c r="D24" s="14"/>
      <c r="E24">
        <f t="shared" si="0"/>
        <v>-10392.005193815205</v>
      </c>
      <c r="F24">
        <f t="shared" si="1"/>
        <v>-10392</v>
      </c>
      <c r="G24">
        <f t="shared" si="2"/>
        <v>-8.3809199932147749E-3</v>
      </c>
      <c r="H24">
        <f>G24</f>
        <v>-8.3809199932147749E-3</v>
      </c>
      <c r="K24" s="12"/>
      <c r="Q24" s="8">
        <f t="shared" si="3"/>
        <v>21304.04</v>
      </c>
    </row>
    <row r="25" spans="1:17" x14ac:dyDescent="0.2">
      <c r="A25" s="15" t="s">
        <v>13</v>
      </c>
      <c r="B25" s="17" t="s">
        <v>31</v>
      </c>
      <c r="C25" s="16">
        <v>36322.550000000003</v>
      </c>
      <c r="D25" s="14" t="s">
        <v>15</v>
      </c>
      <c r="E25">
        <f t="shared" si="0"/>
        <v>-10391.998996625389</v>
      </c>
      <c r="F25">
        <f t="shared" si="1"/>
        <v>-10392</v>
      </c>
      <c r="G25">
        <f t="shared" si="2"/>
        <v>1.6190800088224933E-3</v>
      </c>
      <c r="H25">
        <f>+G25</f>
        <v>1.6190800088224933E-3</v>
      </c>
      <c r="Q25" s="8">
        <f t="shared" si="3"/>
        <v>21304.050000000003</v>
      </c>
    </row>
    <row r="26" spans="1:17" x14ac:dyDescent="0.2">
      <c r="A26" s="15" t="s">
        <v>38</v>
      </c>
      <c r="B26" s="15"/>
      <c r="C26" s="16">
        <v>36398.370000000003</v>
      </c>
      <c r="D26" s="14"/>
      <c r="E26">
        <f t="shared" si="0"/>
        <v>-10345.011903453742</v>
      </c>
      <c r="F26">
        <f t="shared" si="1"/>
        <v>-10345</v>
      </c>
      <c r="G26">
        <f t="shared" si="2"/>
        <v>-1.9207824996556155E-2</v>
      </c>
      <c r="H26">
        <f>G26</f>
        <v>-1.9207824996556155E-2</v>
      </c>
      <c r="K26" s="12"/>
      <c r="Q26" s="8">
        <f t="shared" si="3"/>
        <v>21379.870000000003</v>
      </c>
    </row>
    <row r="27" spans="1:17" x14ac:dyDescent="0.2">
      <c r="A27" s="15" t="s">
        <v>38</v>
      </c>
      <c r="B27" s="15"/>
      <c r="C27" s="16">
        <v>36432.28</v>
      </c>
      <c r="D27" s="14"/>
      <c r="E27">
        <f t="shared" si="0"/>
        <v>-10323.997232793621</v>
      </c>
      <c r="F27">
        <f t="shared" si="1"/>
        <v>-10324</v>
      </c>
      <c r="G27">
        <f t="shared" si="2"/>
        <v>4.4652600045083091E-3</v>
      </c>
      <c r="H27">
        <f>G27</f>
        <v>4.4652600045083091E-3</v>
      </c>
      <c r="K27" s="12"/>
      <c r="Q27" s="8">
        <f t="shared" si="3"/>
        <v>21413.78</v>
      </c>
    </row>
    <row r="28" spans="1:17" x14ac:dyDescent="0.2">
      <c r="A28" s="15" t="s">
        <v>38</v>
      </c>
      <c r="B28" s="15"/>
      <c r="C28" s="16">
        <v>36453.269999999997</v>
      </c>
      <c r="D28" s="14"/>
      <c r="E28">
        <f t="shared" si="0"/>
        <v>-10310.98933137351</v>
      </c>
      <c r="F28">
        <f t="shared" si="1"/>
        <v>-10311</v>
      </c>
      <c r="G28">
        <f t="shared" si="2"/>
        <v>1.7215264997503255E-2</v>
      </c>
      <c r="H28">
        <f>G28</f>
        <v>1.7215264997503255E-2</v>
      </c>
      <c r="K28" s="12"/>
      <c r="Q28" s="8">
        <f t="shared" si="3"/>
        <v>21434.769999999997</v>
      </c>
    </row>
    <row r="29" spans="1:17" x14ac:dyDescent="0.2">
      <c r="A29" s="15" t="s">
        <v>38</v>
      </c>
      <c r="B29" s="15"/>
      <c r="C29" s="16">
        <v>37087.449999999997</v>
      </c>
      <c r="D29" s="16"/>
      <c r="E29">
        <f t="shared" si="0"/>
        <v>-9917.9759477333719</v>
      </c>
      <c r="F29">
        <f t="shared" si="1"/>
        <v>-9918</v>
      </c>
      <c r="G29">
        <f t="shared" si="2"/>
        <v>3.8811569997051265E-2</v>
      </c>
      <c r="H29">
        <f>G29</f>
        <v>3.8811569997051265E-2</v>
      </c>
      <c r="K29" s="12"/>
      <c r="Q29" s="8">
        <f t="shared" si="3"/>
        <v>22068.949999999997</v>
      </c>
    </row>
    <row r="30" spans="1:17" x14ac:dyDescent="0.2">
      <c r="A30" s="15" t="s">
        <v>28</v>
      </c>
      <c r="B30" s="17" t="s">
        <v>29</v>
      </c>
      <c r="C30" s="16">
        <v>51277.717900000003</v>
      </c>
      <c r="D30" s="16"/>
      <c r="E30">
        <f t="shared" si="0"/>
        <v>-1123.9975785968095</v>
      </c>
      <c r="F30">
        <f t="shared" si="1"/>
        <v>-1124</v>
      </c>
      <c r="G30">
        <f t="shared" si="2"/>
        <v>3.9072600047802553E-3</v>
      </c>
      <c r="J30">
        <f>+G30</f>
        <v>3.9072600047802553E-3</v>
      </c>
      <c r="O30">
        <f t="shared" ref="O30:O49" ca="1" si="4">+C$11+C$12*F30</f>
        <v>7.3552260207137343E-2</v>
      </c>
      <c r="Q30" s="8">
        <f t="shared" si="3"/>
        <v>36259.217900000003</v>
      </c>
    </row>
    <row r="31" spans="1:17" x14ac:dyDescent="0.2">
      <c r="A31" s="33" t="s">
        <v>32</v>
      </c>
      <c r="B31" s="34" t="s">
        <v>29</v>
      </c>
      <c r="C31" s="33">
        <v>52031.285499999998</v>
      </c>
      <c r="D31" s="33">
        <v>6.0000000000000001E-3</v>
      </c>
      <c r="E31">
        <f t="shared" si="0"/>
        <v>-656.99743308989446</v>
      </c>
      <c r="F31">
        <f t="shared" si="1"/>
        <v>-657</v>
      </c>
      <c r="G31">
        <f t="shared" si="2"/>
        <v>4.1420549969188869E-3</v>
      </c>
      <c r="K31">
        <f t="shared" ref="K31:K49" si="5">+G31</f>
        <v>4.1420549969188869E-3</v>
      </c>
      <c r="O31">
        <f t="shared" ca="1" si="4"/>
        <v>5.5563653036379508E-2</v>
      </c>
      <c r="Q31" s="8">
        <f t="shared" si="3"/>
        <v>37012.785499999998</v>
      </c>
    </row>
    <row r="32" spans="1:17" x14ac:dyDescent="0.2">
      <c r="A32" s="35" t="s">
        <v>32</v>
      </c>
      <c r="B32" s="36" t="s">
        <v>29</v>
      </c>
      <c r="C32" s="37">
        <v>52039.357499999998</v>
      </c>
      <c r="D32" s="37">
        <v>1.9E-3</v>
      </c>
      <c r="E32">
        <f t="shared" si="0"/>
        <v>-651.99506147183138</v>
      </c>
      <c r="F32">
        <f t="shared" si="1"/>
        <v>-652</v>
      </c>
      <c r="G32">
        <f t="shared" si="2"/>
        <v>7.9689799968036823E-3</v>
      </c>
      <c r="K32">
        <f t="shared" si="5"/>
        <v>7.9689799968036823E-3</v>
      </c>
      <c r="O32">
        <f t="shared" ca="1" si="4"/>
        <v>5.5371055529197952E-2</v>
      </c>
      <c r="Q32" s="8">
        <f t="shared" si="3"/>
        <v>37020.857499999998</v>
      </c>
    </row>
    <row r="33" spans="1:17" x14ac:dyDescent="0.2">
      <c r="A33" s="35" t="s">
        <v>32</v>
      </c>
      <c r="B33" s="36" t="s">
        <v>29</v>
      </c>
      <c r="C33" s="37">
        <v>52105.515500000001</v>
      </c>
      <c r="D33" s="37">
        <v>5.7000000000000002E-3</v>
      </c>
      <c r="E33">
        <f t="shared" si="0"/>
        <v>-610.99569309871106</v>
      </c>
      <c r="F33">
        <f t="shared" si="1"/>
        <v>-611</v>
      </c>
      <c r="G33">
        <f t="shared" si="2"/>
        <v>6.949765003810171E-3</v>
      </c>
      <c r="K33">
        <f t="shared" si="5"/>
        <v>6.949765003810171E-3</v>
      </c>
      <c r="O33">
        <f t="shared" ca="1" si="4"/>
        <v>5.3791755970309142E-2</v>
      </c>
      <c r="Q33" s="8">
        <f t="shared" si="3"/>
        <v>37087.015500000001</v>
      </c>
    </row>
    <row r="34" spans="1:17" x14ac:dyDescent="0.2">
      <c r="A34" s="35" t="s">
        <v>32</v>
      </c>
      <c r="B34" s="36" t="s">
        <v>29</v>
      </c>
      <c r="C34" s="37">
        <v>52105.515700000004</v>
      </c>
      <c r="D34" s="37">
        <v>6.7999999999999996E-3</v>
      </c>
      <c r="E34">
        <f t="shared" si="0"/>
        <v>-610.99556915491337</v>
      </c>
      <c r="F34">
        <f t="shared" si="1"/>
        <v>-611</v>
      </c>
      <c r="G34">
        <f t="shared" si="2"/>
        <v>7.1497650060337037E-3</v>
      </c>
      <c r="K34">
        <f t="shared" si="5"/>
        <v>7.1497650060337037E-3</v>
      </c>
      <c r="O34">
        <f t="shared" ca="1" si="4"/>
        <v>5.3791755970309142E-2</v>
      </c>
      <c r="Q34" s="8">
        <f t="shared" si="3"/>
        <v>37087.015700000004</v>
      </c>
    </row>
    <row r="35" spans="1:17" x14ac:dyDescent="0.2">
      <c r="A35" s="35" t="s">
        <v>32</v>
      </c>
      <c r="B35" s="36" t="s">
        <v>29</v>
      </c>
      <c r="C35" s="37">
        <v>52105.5164</v>
      </c>
      <c r="D35" s="37">
        <v>3.3E-3</v>
      </c>
      <c r="E35">
        <f t="shared" si="0"/>
        <v>-610.99513535162839</v>
      </c>
      <c r="F35">
        <f t="shared" si="1"/>
        <v>-611</v>
      </c>
      <c r="G35">
        <f t="shared" si="2"/>
        <v>7.8497650029021315E-3</v>
      </c>
      <c r="K35">
        <f t="shared" si="5"/>
        <v>7.8497650029021315E-3</v>
      </c>
      <c r="O35">
        <f t="shared" ca="1" si="4"/>
        <v>5.3791755970309142E-2</v>
      </c>
      <c r="Q35" s="8">
        <f t="shared" si="3"/>
        <v>37087.0164</v>
      </c>
    </row>
    <row r="36" spans="1:17" x14ac:dyDescent="0.2">
      <c r="A36" s="38" t="s">
        <v>45</v>
      </c>
      <c r="B36" s="39" t="s">
        <v>29</v>
      </c>
      <c r="C36" s="38">
        <v>52118.425430000003</v>
      </c>
      <c r="D36" s="38">
        <v>3.0000000000000001E-3</v>
      </c>
      <c r="E36">
        <f t="shared" si="0"/>
        <v>-602.99516442884135</v>
      </c>
      <c r="F36">
        <f t="shared" si="1"/>
        <v>-603</v>
      </c>
      <c r="G36">
        <f t="shared" si="2"/>
        <v>7.8028450079727918E-3</v>
      </c>
      <c r="K36">
        <f t="shared" si="5"/>
        <v>7.8028450079727918E-3</v>
      </c>
      <c r="O36">
        <f t="shared" ca="1" si="4"/>
        <v>5.3483599958818642E-2</v>
      </c>
      <c r="Q36" s="8">
        <f t="shared" si="3"/>
        <v>37099.925430000003</v>
      </c>
    </row>
    <row r="37" spans="1:17" x14ac:dyDescent="0.2">
      <c r="A37" s="35" t="s">
        <v>32</v>
      </c>
      <c r="B37" s="36" t="s">
        <v>29</v>
      </c>
      <c r="C37" s="37">
        <v>52139.401899999997</v>
      </c>
      <c r="D37" s="37">
        <v>6.1999999999999998E-3</v>
      </c>
      <c r="E37">
        <f t="shared" si="0"/>
        <v>-589.99564780655191</v>
      </c>
      <c r="F37">
        <f t="shared" si="1"/>
        <v>-590</v>
      </c>
      <c r="G37">
        <f t="shared" si="2"/>
        <v>7.0228499971562997E-3</v>
      </c>
      <c r="K37">
        <f t="shared" si="5"/>
        <v>7.0228499971562997E-3</v>
      </c>
      <c r="O37">
        <f t="shared" ca="1" si="4"/>
        <v>5.2982846440146586E-2</v>
      </c>
      <c r="Q37" s="8">
        <f t="shared" si="3"/>
        <v>37120.901899999997</v>
      </c>
    </row>
    <row r="38" spans="1:17" x14ac:dyDescent="0.2">
      <c r="A38" s="35" t="s">
        <v>32</v>
      </c>
      <c r="B38" s="36" t="s">
        <v>29</v>
      </c>
      <c r="C38" s="37">
        <v>52139.401899999997</v>
      </c>
      <c r="D38" s="37">
        <v>6.1999999999999998E-3</v>
      </c>
      <c r="E38">
        <f t="shared" si="0"/>
        <v>-589.99564780655191</v>
      </c>
      <c r="F38">
        <f t="shared" si="1"/>
        <v>-590</v>
      </c>
      <c r="G38">
        <f t="shared" si="2"/>
        <v>7.0228499971562997E-3</v>
      </c>
      <c r="K38">
        <f t="shared" si="5"/>
        <v>7.0228499971562997E-3</v>
      </c>
      <c r="O38">
        <f t="shared" ca="1" si="4"/>
        <v>5.2982846440146586E-2</v>
      </c>
      <c r="Q38" s="8">
        <f t="shared" si="3"/>
        <v>37120.901899999997</v>
      </c>
    </row>
    <row r="39" spans="1:17" x14ac:dyDescent="0.2">
      <c r="A39" s="35" t="s">
        <v>32</v>
      </c>
      <c r="B39" s="36" t="s">
        <v>29</v>
      </c>
      <c r="C39" s="37">
        <v>52694.487500000003</v>
      </c>
      <c r="D39" s="37">
        <v>3.0000000000000001E-3</v>
      </c>
      <c r="E39">
        <f t="shared" si="0"/>
        <v>-245.99856517083657</v>
      </c>
      <c r="F39">
        <f t="shared" si="1"/>
        <v>-246</v>
      </c>
      <c r="G39">
        <f t="shared" si="2"/>
        <v>2.3152900030254386E-3</v>
      </c>
      <c r="K39">
        <f t="shared" si="5"/>
        <v>2.3152900030254386E-3</v>
      </c>
      <c r="O39">
        <f t="shared" ca="1" si="4"/>
        <v>3.9732137946055159E-2</v>
      </c>
      <c r="Q39" s="8">
        <f t="shared" si="3"/>
        <v>37675.987500000003</v>
      </c>
    </row>
    <row r="40" spans="1:17" x14ac:dyDescent="0.2">
      <c r="A40" s="35" t="s">
        <v>32</v>
      </c>
      <c r="B40" s="36" t="s">
        <v>29</v>
      </c>
      <c r="C40" s="37">
        <v>52694.487800000003</v>
      </c>
      <c r="D40" s="37">
        <v>2.8999999999999998E-3</v>
      </c>
      <c r="E40">
        <f t="shared" si="0"/>
        <v>-245.99837925514231</v>
      </c>
      <c r="F40">
        <f t="shared" si="1"/>
        <v>-246</v>
      </c>
      <c r="G40">
        <f t="shared" si="2"/>
        <v>2.6152900027227588E-3</v>
      </c>
      <c r="K40">
        <f t="shared" si="5"/>
        <v>2.6152900027227588E-3</v>
      </c>
      <c r="O40">
        <f t="shared" ca="1" si="4"/>
        <v>3.9732137946055159E-2</v>
      </c>
      <c r="Q40" s="8">
        <f t="shared" si="3"/>
        <v>37675.987800000003</v>
      </c>
    </row>
    <row r="41" spans="1:17" x14ac:dyDescent="0.2">
      <c r="A41" s="35" t="s">
        <v>32</v>
      </c>
      <c r="B41" s="36" t="s">
        <v>29</v>
      </c>
      <c r="C41" s="37">
        <v>52694.4879</v>
      </c>
      <c r="D41" s="37">
        <v>3.0000000000000001E-3</v>
      </c>
      <c r="E41">
        <f t="shared" si="0"/>
        <v>-245.99831728324574</v>
      </c>
      <c r="F41">
        <f t="shared" si="1"/>
        <v>-246</v>
      </c>
      <c r="G41">
        <f t="shared" si="2"/>
        <v>2.7152900001965463E-3</v>
      </c>
      <c r="K41">
        <f t="shared" si="5"/>
        <v>2.7152900001965463E-3</v>
      </c>
      <c r="O41">
        <f t="shared" ca="1" si="4"/>
        <v>3.9732137946055159E-2</v>
      </c>
      <c r="Q41" s="8">
        <f t="shared" si="3"/>
        <v>37675.9879</v>
      </c>
    </row>
    <row r="42" spans="1:17" x14ac:dyDescent="0.2">
      <c r="A42" s="35" t="s">
        <v>32</v>
      </c>
      <c r="B42" s="36" t="s">
        <v>29</v>
      </c>
      <c r="C42" s="37">
        <v>52694.488700000002</v>
      </c>
      <c r="D42" s="37">
        <v>2.8E-3</v>
      </c>
      <c r="E42">
        <f t="shared" si="0"/>
        <v>-245.99782150805959</v>
      </c>
      <c r="F42">
        <f t="shared" si="1"/>
        <v>-246</v>
      </c>
      <c r="G42">
        <f t="shared" si="2"/>
        <v>3.5152900018147193E-3</v>
      </c>
      <c r="K42">
        <f t="shared" si="5"/>
        <v>3.5152900018147193E-3</v>
      </c>
      <c r="O42">
        <f t="shared" ca="1" si="4"/>
        <v>3.9732137946055159E-2</v>
      </c>
      <c r="Q42" s="8">
        <f t="shared" si="3"/>
        <v>37675.988700000002</v>
      </c>
    </row>
    <row r="43" spans="1:17" x14ac:dyDescent="0.2">
      <c r="A43" s="35" t="s">
        <v>32</v>
      </c>
      <c r="B43" s="36" t="s">
        <v>29</v>
      </c>
      <c r="C43" s="37">
        <v>52723.532599999999</v>
      </c>
      <c r="D43" s="37">
        <v>4.1000000000000003E-3</v>
      </c>
      <c r="E43">
        <f t="shared" si="0"/>
        <v>-227.99876538345055</v>
      </c>
      <c r="F43">
        <f t="shared" si="1"/>
        <v>-228</v>
      </c>
      <c r="G43">
        <f t="shared" si="2"/>
        <v>1.9922200008295476E-3</v>
      </c>
      <c r="K43">
        <f t="shared" si="5"/>
        <v>1.9922200008295476E-3</v>
      </c>
      <c r="O43">
        <f t="shared" ca="1" si="4"/>
        <v>3.9038786920201539E-2</v>
      </c>
      <c r="Q43" s="8">
        <f t="shared" si="3"/>
        <v>37705.032599999999</v>
      </c>
    </row>
    <row r="44" spans="1:17" x14ac:dyDescent="0.2">
      <c r="A44" s="35" t="s">
        <v>32</v>
      </c>
      <c r="B44" s="36" t="s">
        <v>29</v>
      </c>
      <c r="C44" s="37">
        <v>52723.532700000003</v>
      </c>
      <c r="D44" s="37">
        <v>4.0000000000000001E-3</v>
      </c>
      <c r="E44">
        <f t="shared" si="0"/>
        <v>-227.99870341154946</v>
      </c>
      <c r="F44">
        <f t="shared" si="1"/>
        <v>-228</v>
      </c>
      <c r="G44">
        <f t="shared" si="2"/>
        <v>2.0922200055792928E-3</v>
      </c>
      <c r="K44">
        <f t="shared" si="5"/>
        <v>2.0922200055792928E-3</v>
      </c>
      <c r="O44">
        <f t="shared" ca="1" si="4"/>
        <v>3.9038786920201539E-2</v>
      </c>
      <c r="Q44" s="8">
        <f t="shared" si="3"/>
        <v>37705.032700000003</v>
      </c>
    </row>
    <row r="45" spans="1:17" x14ac:dyDescent="0.2">
      <c r="A45" s="35" t="s">
        <v>32</v>
      </c>
      <c r="B45" s="36" t="s">
        <v>29</v>
      </c>
      <c r="C45" s="37">
        <v>52723.533000000003</v>
      </c>
      <c r="D45" s="37">
        <v>4.1000000000000003E-3</v>
      </c>
      <c r="E45">
        <f t="shared" si="0"/>
        <v>-227.99851749585522</v>
      </c>
      <c r="F45">
        <f t="shared" si="1"/>
        <v>-228</v>
      </c>
      <c r="G45">
        <f t="shared" si="2"/>
        <v>2.3922200052766129E-3</v>
      </c>
      <c r="K45">
        <f t="shared" si="5"/>
        <v>2.3922200052766129E-3</v>
      </c>
      <c r="O45">
        <f t="shared" ca="1" si="4"/>
        <v>3.9038786920201539E-2</v>
      </c>
      <c r="Q45" s="8">
        <f t="shared" si="3"/>
        <v>37705.033000000003</v>
      </c>
    </row>
    <row r="46" spans="1:17" x14ac:dyDescent="0.2">
      <c r="A46" s="35" t="s">
        <v>32</v>
      </c>
      <c r="B46" s="36" t="s">
        <v>29</v>
      </c>
      <c r="C46" s="37">
        <v>52723.5334</v>
      </c>
      <c r="D46" s="37">
        <v>4.1000000000000003E-3</v>
      </c>
      <c r="E46">
        <f t="shared" si="0"/>
        <v>-227.99826960826439</v>
      </c>
      <c r="F46">
        <f t="shared" si="1"/>
        <v>-228</v>
      </c>
      <c r="G46">
        <f t="shared" si="2"/>
        <v>2.7922200024477206E-3</v>
      </c>
      <c r="K46">
        <f t="shared" si="5"/>
        <v>2.7922200024477206E-3</v>
      </c>
      <c r="O46">
        <f t="shared" ca="1" si="4"/>
        <v>3.9038786920201539E-2</v>
      </c>
      <c r="Q46" s="8">
        <f t="shared" si="3"/>
        <v>37705.0334</v>
      </c>
    </row>
    <row r="47" spans="1:17" x14ac:dyDescent="0.2">
      <c r="A47" s="35" t="s">
        <v>32</v>
      </c>
      <c r="B47" s="36" t="s">
        <v>29</v>
      </c>
      <c r="C47" s="37">
        <v>52765.487399999998</v>
      </c>
      <c r="D47" s="37">
        <v>1.5E-3</v>
      </c>
      <c r="E47">
        <f t="shared" si="0"/>
        <v>-201.99857946155922</v>
      </c>
      <c r="F47">
        <f t="shared" si="1"/>
        <v>-202</v>
      </c>
      <c r="G47">
        <f t="shared" si="2"/>
        <v>2.2922299976926297E-3</v>
      </c>
      <c r="K47">
        <f t="shared" si="5"/>
        <v>2.2922299976926297E-3</v>
      </c>
      <c r="O47">
        <f t="shared" ca="1" si="4"/>
        <v>3.8037279882857419E-2</v>
      </c>
      <c r="Q47" s="8">
        <f t="shared" si="3"/>
        <v>37746.987399999998</v>
      </c>
    </row>
    <row r="48" spans="1:17" x14ac:dyDescent="0.2">
      <c r="A48" s="35" t="s">
        <v>32</v>
      </c>
      <c r="B48" s="36" t="s">
        <v>29</v>
      </c>
      <c r="C48" s="37">
        <v>52765.487500000003</v>
      </c>
      <c r="D48" s="37">
        <v>1.6000000000000001E-3</v>
      </c>
      <c r="E48">
        <f t="shared" si="0"/>
        <v>-201.99851748965813</v>
      </c>
      <c r="F48">
        <f t="shared" si="1"/>
        <v>-202</v>
      </c>
      <c r="G48">
        <f t="shared" si="2"/>
        <v>2.3922300024423748E-3</v>
      </c>
      <c r="K48">
        <f t="shared" si="5"/>
        <v>2.3922300024423748E-3</v>
      </c>
      <c r="O48">
        <f t="shared" ca="1" si="4"/>
        <v>3.8037279882857419E-2</v>
      </c>
      <c r="Q48" s="8">
        <f t="shared" si="3"/>
        <v>37746.987500000003</v>
      </c>
    </row>
    <row r="49" spans="1:17" x14ac:dyDescent="0.2">
      <c r="A49" s="35" t="s">
        <v>32</v>
      </c>
      <c r="B49" s="36" t="s">
        <v>29</v>
      </c>
      <c r="C49" s="37">
        <v>52765.4876</v>
      </c>
      <c r="D49" s="37">
        <v>1.6000000000000001E-3</v>
      </c>
      <c r="E49">
        <f t="shared" si="0"/>
        <v>-201.99845551776156</v>
      </c>
      <c r="F49">
        <f t="shared" si="1"/>
        <v>-202</v>
      </c>
      <c r="G49">
        <f t="shared" si="2"/>
        <v>2.4922299999161623E-3</v>
      </c>
      <c r="K49">
        <f t="shared" si="5"/>
        <v>2.4922299999161623E-3</v>
      </c>
      <c r="O49">
        <f t="shared" ca="1" si="4"/>
        <v>3.8037279882857419E-2</v>
      </c>
      <c r="Q49" s="8">
        <f t="shared" si="3"/>
        <v>37746.9876</v>
      </c>
    </row>
    <row r="50" spans="1:17" x14ac:dyDescent="0.2">
      <c r="A50" s="35" t="s">
        <v>32</v>
      </c>
      <c r="B50" s="36" t="s">
        <v>33</v>
      </c>
      <c r="C50" s="37">
        <v>52832.458899999998</v>
      </c>
      <c r="D50" s="37">
        <v>5.7000000000000002E-3</v>
      </c>
      <c r="E50">
        <f t="shared" ref="E50:E71" si="6">+(C50-C$7)/C$8</f>
        <v>-160.4950696970518</v>
      </c>
      <c r="F50">
        <f t="shared" ref="F50:F71" si="7">ROUND(2*E50,0)/2</f>
        <v>-160.5</v>
      </c>
      <c r="G50">
        <f t="shared" ref="G50:G57" si="8">+C50-(C$7+F50*C$8)</f>
        <v>7.9557075005141087E-3</v>
      </c>
      <c r="K50">
        <f>+G50</f>
        <v>7.9557075005141087E-3</v>
      </c>
      <c r="O50">
        <f t="shared" ref="O50:O71" ca="1" si="9">+C$11+C$12*F50</f>
        <v>3.6438720573250455E-2</v>
      </c>
      <c r="Q50" s="8">
        <f t="shared" ref="Q50:Q71" si="10">+C50-15018.5</f>
        <v>37813.958899999998</v>
      </c>
    </row>
    <row r="51" spans="1:17" x14ac:dyDescent="0.2">
      <c r="A51" s="35" t="s">
        <v>32</v>
      </c>
      <c r="B51" s="36" t="s">
        <v>33</v>
      </c>
      <c r="C51" s="37">
        <v>52832.460800000001</v>
      </c>
      <c r="D51" s="37">
        <v>7.0000000000000001E-3</v>
      </c>
      <c r="E51">
        <f t="shared" si="6"/>
        <v>-160.4938922309853</v>
      </c>
      <c r="F51">
        <f t="shared" si="7"/>
        <v>-160.5</v>
      </c>
      <c r="G51">
        <f t="shared" si="8"/>
        <v>9.8557075034477748E-3</v>
      </c>
      <c r="K51">
        <f>+G51</f>
        <v>9.8557075034477748E-3</v>
      </c>
      <c r="O51">
        <f t="shared" ca="1" si="9"/>
        <v>3.6438720573250455E-2</v>
      </c>
      <c r="Q51" s="8">
        <f t="shared" si="10"/>
        <v>37813.960800000001</v>
      </c>
    </row>
    <row r="52" spans="1:17" x14ac:dyDescent="0.2">
      <c r="A52" s="35" t="s">
        <v>32</v>
      </c>
      <c r="B52" s="36" t="s">
        <v>33</v>
      </c>
      <c r="C52" s="37">
        <v>52832.462</v>
      </c>
      <c r="D52" s="37">
        <v>7.0000000000000001E-3</v>
      </c>
      <c r="E52">
        <f t="shared" si="6"/>
        <v>-160.49314856820831</v>
      </c>
      <c r="F52">
        <f t="shared" si="7"/>
        <v>-160.5</v>
      </c>
      <c r="G52">
        <f t="shared" si="8"/>
        <v>1.1055707502237055E-2</v>
      </c>
      <c r="K52">
        <f>+G52</f>
        <v>1.1055707502237055E-2</v>
      </c>
      <c r="O52">
        <f t="shared" ca="1" si="9"/>
        <v>3.6438720573250455E-2</v>
      </c>
      <c r="Q52" s="8">
        <f t="shared" si="10"/>
        <v>37813.962</v>
      </c>
    </row>
    <row r="53" spans="1:17" x14ac:dyDescent="0.2">
      <c r="A53" s="15" t="s">
        <v>39</v>
      </c>
      <c r="B53" s="17"/>
      <c r="C53" s="16">
        <v>52841.33</v>
      </c>
      <c r="D53" s="16"/>
      <c r="E53">
        <f t="shared" si="6"/>
        <v>-154.99748064092964</v>
      </c>
      <c r="F53">
        <f t="shared" si="7"/>
        <v>-155</v>
      </c>
      <c r="G53">
        <f t="shared" si="8"/>
        <v>4.0653250034665689E-3</v>
      </c>
      <c r="I53">
        <f>G53</f>
        <v>4.0653250034665689E-3</v>
      </c>
      <c r="K53" s="12"/>
      <c r="O53">
        <f t="shared" ca="1" si="9"/>
        <v>3.6226863315350744E-2</v>
      </c>
      <c r="Q53" s="8">
        <f t="shared" si="10"/>
        <v>37822.83</v>
      </c>
    </row>
    <row r="54" spans="1:17" x14ac:dyDescent="0.2">
      <c r="A54" s="33" t="s">
        <v>35</v>
      </c>
      <c r="B54" s="17" t="s">
        <v>29</v>
      </c>
      <c r="C54" s="16">
        <v>53091.439299999998</v>
      </c>
      <c r="D54" s="16">
        <v>1E-4</v>
      </c>
      <c r="E54">
        <f t="shared" si="6"/>
        <v>0</v>
      </c>
      <c r="F54">
        <f t="shared" si="7"/>
        <v>0</v>
      </c>
      <c r="G54">
        <f t="shared" si="8"/>
        <v>0</v>
      </c>
      <c r="K54">
        <f>+G54</f>
        <v>0</v>
      </c>
      <c r="O54">
        <f t="shared" ca="1" si="9"/>
        <v>3.0256340592722336E-2</v>
      </c>
      <c r="Q54" s="8">
        <f t="shared" si="10"/>
        <v>38072.939299999998</v>
      </c>
    </row>
    <row r="55" spans="1:17" x14ac:dyDescent="0.2">
      <c r="A55" s="40" t="s">
        <v>41</v>
      </c>
      <c r="B55" s="36"/>
      <c r="C55" s="16">
        <v>53095.469100000002</v>
      </c>
      <c r="D55" s="16">
        <v>1.6999999999999999E-3</v>
      </c>
      <c r="E55">
        <f t="shared" si="6"/>
        <v>2.4973435513490694</v>
      </c>
      <c r="F55">
        <f t="shared" si="7"/>
        <v>2.5</v>
      </c>
      <c r="G55">
        <f t="shared" si="8"/>
        <v>-4.2865374925895594E-3</v>
      </c>
      <c r="J55">
        <f>+G55</f>
        <v>-4.2865374925895594E-3</v>
      </c>
      <c r="O55">
        <f t="shared" ca="1" si="9"/>
        <v>3.0160041839131554E-2</v>
      </c>
      <c r="Q55" s="8">
        <f t="shared" si="10"/>
        <v>38076.969100000002</v>
      </c>
    </row>
    <row r="56" spans="1:17" x14ac:dyDescent="0.2">
      <c r="A56" s="35" t="s">
        <v>32</v>
      </c>
      <c r="B56" s="36" t="s">
        <v>33</v>
      </c>
      <c r="C56" s="37">
        <v>53124.526299999998</v>
      </c>
      <c r="D56" s="37">
        <v>7.9000000000000008E-3</v>
      </c>
      <c r="E56">
        <f t="shared" si="6"/>
        <v>20.504641938410284</v>
      </c>
      <c r="F56">
        <f t="shared" si="7"/>
        <v>20.5</v>
      </c>
      <c r="G56">
        <f t="shared" si="8"/>
        <v>7.4903924978571013E-3</v>
      </c>
      <c r="K56">
        <f>+G56</f>
        <v>7.4903924978571013E-3</v>
      </c>
      <c r="O56">
        <f t="shared" ca="1" si="9"/>
        <v>2.9466690813277935E-2</v>
      </c>
      <c r="Q56" s="8">
        <f t="shared" si="10"/>
        <v>38106.026299999998</v>
      </c>
    </row>
    <row r="57" spans="1:17" x14ac:dyDescent="0.2">
      <c r="A57" s="35" t="s">
        <v>32</v>
      </c>
      <c r="B57" s="36" t="s">
        <v>33</v>
      </c>
      <c r="C57" s="37">
        <v>53124.535900000003</v>
      </c>
      <c r="D57" s="37">
        <v>9.4000000000000004E-3</v>
      </c>
      <c r="E57">
        <f t="shared" si="6"/>
        <v>20.51059124063498</v>
      </c>
      <c r="F57">
        <f t="shared" si="7"/>
        <v>20.5</v>
      </c>
      <c r="G57">
        <f t="shared" si="8"/>
        <v>1.7090392502723262E-2</v>
      </c>
      <c r="K57">
        <f>+G57</f>
        <v>1.7090392502723262E-2</v>
      </c>
      <c r="O57">
        <f t="shared" ca="1" si="9"/>
        <v>2.9466690813277935E-2</v>
      </c>
      <c r="Q57" s="8">
        <f t="shared" si="10"/>
        <v>38106.035900000003</v>
      </c>
    </row>
    <row r="58" spans="1:17" x14ac:dyDescent="0.2">
      <c r="A58" s="41" t="s">
        <v>34</v>
      </c>
      <c r="B58" s="17" t="s">
        <v>29</v>
      </c>
      <c r="C58" s="16">
        <v>53175.419000000002</v>
      </c>
      <c r="D58" s="42">
        <v>8.0000000000000002E-3</v>
      </c>
      <c r="E58">
        <f t="shared" si="6"/>
        <v>52.043814144383298</v>
      </c>
      <c r="F58">
        <f t="shared" si="7"/>
        <v>52</v>
      </c>
      <c r="K58" s="12">
        <v>7.0700020005460829E-2</v>
      </c>
      <c r="O58">
        <f t="shared" ca="1" si="9"/>
        <v>2.8253326518034097E-2</v>
      </c>
      <c r="Q58" s="8">
        <f t="shared" si="10"/>
        <v>38156.919000000002</v>
      </c>
    </row>
    <row r="59" spans="1:17" x14ac:dyDescent="0.2">
      <c r="A59" s="41" t="s">
        <v>44</v>
      </c>
      <c r="B59" s="36"/>
      <c r="C59" s="16">
        <v>53408.5173</v>
      </c>
      <c r="D59" s="16">
        <v>1.6999999999999999E-3</v>
      </c>
      <c r="E59">
        <f t="shared" si="6"/>
        <v>196.49925519229228</v>
      </c>
      <c r="F59">
        <f t="shared" si="7"/>
        <v>196.5</v>
      </c>
      <c r="G59">
        <f t="shared" ref="G59:G71" si="11">+C59-(C$7+F59*C$8)</f>
        <v>-1.2018474953947589E-3</v>
      </c>
      <c r="J59">
        <f>+G59</f>
        <v>-1.2018474953947589E-3</v>
      </c>
      <c r="O59">
        <f t="shared" ca="1" si="9"/>
        <v>2.2687258560486971E-2</v>
      </c>
      <c r="Q59" s="8">
        <f t="shared" si="10"/>
        <v>38390.0173</v>
      </c>
    </row>
    <row r="60" spans="1:17" x14ac:dyDescent="0.2">
      <c r="A60" s="33" t="s">
        <v>58</v>
      </c>
      <c r="B60" s="34" t="s">
        <v>29</v>
      </c>
      <c r="C60" s="33">
        <v>53517.449000000001</v>
      </c>
      <c r="D60" s="33">
        <v>7.0000000000000001E-3</v>
      </c>
      <c r="E60">
        <f t="shared" si="6"/>
        <v>264.00629736119186</v>
      </c>
      <c r="F60">
        <f t="shared" si="7"/>
        <v>264</v>
      </c>
      <c r="G60">
        <f t="shared" si="11"/>
        <v>1.0161639998841565E-2</v>
      </c>
      <c r="I60">
        <f>+G60</f>
        <v>1.0161639998841565E-2</v>
      </c>
      <c r="O60">
        <f t="shared" ca="1" si="9"/>
        <v>2.0087192213535894E-2</v>
      </c>
      <c r="Q60" s="8">
        <f t="shared" si="10"/>
        <v>38498.949000000001</v>
      </c>
    </row>
    <row r="61" spans="1:17" x14ac:dyDescent="0.2">
      <c r="A61" s="48" t="s">
        <v>62</v>
      </c>
      <c r="B61" s="49" t="s">
        <v>29</v>
      </c>
      <c r="C61" s="45">
        <v>54861.582300000002</v>
      </c>
      <c r="D61" s="50">
        <v>2.0000000000000001E-4</v>
      </c>
      <c r="E61">
        <f t="shared" si="6"/>
        <v>1096.9912169366814</v>
      </c>
      <c r="F61">
        <f t="shared" si="7"/>
        <v>1097</v>
      </c>
      <c r="G61">
        <f t="shared" si="11"/>
        <v>-1.4172654999129009E-2</v>
      </c>
      <c r="J61">
        <f>+G61</f>
        <v>-1.4172654999129009E-2</v>
      </c>
      <c r="O61">
        <f t="shared" ca="1" si="9"/>
        <v>-1.1999552482912242E-2</v>
      </c>
      <c r="Q61" s="8">
        <f t="shared" si="10"/>
        <v>39843.082300000002</v>
      </c>
    </row>
    <row r="62" spans="1:17" x14ac:dyDescent="0.2">
      <c r="A62" s="33" t="s">
        <v>55</v>
      </c>
      <c r="B62" s="34" t="s">
        <v>33</v>
      </c>
      <c r="C62" s="33">
        <v>54932.580600000001</v>
      </c>
      <c r="D62" s="33">
        <v>2.0000000000000001E-4</v>
      </c>
      <c r="E62">
        <f t="shared" si="6"/>
        <v>1140.9902110955911</v>
      </c>
      <c r="F62">
        <f t="shared" si="7"/>
        <v>1141</v>
      </c>
      <c r="G62">
        <f t="shared" si="11"/>
        <v>-1.5795715000422206E-2</v>
      </c>
      <c r="J62">
        <f>+G62</f>
        <v>-1.5795715000422206E-2</v>
      </c>
      <c r="O62">
        <f t="shared" ca="1" si="9"/>
        <v>-1.3694410546109981E-2</v>
      </c>
      <c r="Q62" s="8">
        <f t="shared" si="10"/>
        <v>39914.080600000001</v>
      </c>
    </row>
    <row r="63" spans="1:17" x14ac:dyDescent="0.2">
      <c r="A63" s="33" t="s">
        <v>52</v>
      </c>
      <c r="B63" s="34" t="s">
        <v>29</v>
      </c>
      <c r="C63" s="33">
        <v>55269.824099999998</v>
      </c>
      <c r="D63" s="33">
        <v>6.9999999999999999E-4</v>
      </c>
      <c r="E63">
        <f t="shared" si="6"/>
        <v>1349.9864094078075</v>
      </c>
      <c r="F63">
        <f t="shared" si="7"/>
        <v>1350</v>
      </c>
      <c r="G63">
        <f t="shared" si="11"/>
        <v>-2.1930249997240026E-2</v>
      </c>
      <c r="K63">
        <f>+G63</f>
        <v>-2.1930249997240026E-2</v>
      </c>
      <c r="O63">
        <f t="shared" ca="1" si="9"/>
        <v>-2.1744986346299254E-2</v>
      </c>
      <c r="Q63" s="8">
        <f t="shared" si="10"/>
        <v>40251.324099999998</v>
      </c>
    </row>
    <row r="64" spans="1:17" x14ac:dyDescent="0.2">
      <c r="A64" s="33" t="s">
        <v>56</v>
      </c>
      <c r="B64" s="34" t="s">
        <v>29</v>
      </c>
      <c r="C64" s="33">
        <v>55695.81</v>
      </c>
      <c r="D64" s="33">
        <v>4.0000000000000002E-4</v>
      </c>
      <c r="E64">
        <f t="shared" si="6"/>
        <v>1613.9779574572397</v>
      </c>
      <c r="F64">
        <f t="shared" si="7"/>
        <v>1614</v>
      </c>
      <c r="G64">
        <f t="shared" si="11"/>
        <v>-3.5568610001064371E-2</v>
      </c>
      <c r="K64">
        <f>+G64</f>
        <v>-3.5568610001064371E-2</v>
      </c>
      <c r="O64">
        <f t="shared" ca="1" si="9"/>
        <v>-3.1914134725485696E-2</v>
      </c>
      <c r="Q64" s="8">
        <f t="shared" si="10"/>
        <v>40677.31</v>
      </c>
    </row>
    <row r="65" spans="1:17" x14ac:dyDescent="0.2">
      <c r="A65" s="33" t="s">
        <v>57</v>
      </c>
      <c r="B65" s="34" t="s">
        <v>33</v>
      </c>
      <c r="C65" s="33">
        <v>55705.4948</v>
      </c>
      <c r="D65" s="33">
        <v>1.5E-3</v>
      </c>
      <c r="E65">
        <f t="shared" si="6"/>
        <v>1619.9798118485467</v>
      </c>
      <c r="F65">
        <f t="shared" si="7"/>
        <v>1620</v>
      </c>
      <c r="G65">
        <f t="shared" si="11"/>
        <v>-3.2576300000073388E-2</v>
      </c>
      <c r="J65">
        <f>+G65</f>
        <v>-3.2576300000073388E-2</v>
      </c>
      <c r="O65">
        <f t="shared" ca="1" si="9"/>
        <v>-3.2145251734103569E-2</v>
      </c>
      <c r="Q65" s="8">
        <f t="shared" si="10"/>
        <v>40686.9948</v>
      </c>
    </row>
    <row r="66" spans="1:17" x14ac:dyDescent="0.2">
      <c r="A66" s="16" t="s">
        <v>59</v>
      </c>
      <c r="B66" s="17" t="s">
        <v>29</v>
      </c>
      <c r="C66" s="16">
        <v>56029.828000000001</v>
      </c>
      <c r="D66" s="16">
        <v>2.9999999999999997E-4</v>
      </c>
      <c r="E66">
        <f t="shared" si="6"/>
        <v>1820.9752521948737</v>
      </c>
      <c r="F66">
        <f t="shared" si="7"/>
        <v>1821</v>
      </c>
      <c r="G66">
        <f t="shared" si="11"/>
        <v>-3.9933914995344821E-2</v>
      </c>
      <c r="K66">
        <f>+G66</f>
        <v>-3.9933914995344821E-2</v>
      </c>
      <c r="O66">
        <f t="shared" ca="1" si="9"/>
        <v>-3.9887671522802343E-2</v>
      </c>
      <c r="Q66" s="8">
        <f t="shared" si="10"/>
        <v>41011.328000000001</v>
      </c>
    </row>
    <row r="67" spans="1:17" x14ac:dyDescent="0.2">
      <c r="A67" s="43" t="s">
        <v>60</v>
      </c>
      <c r="B67" s="44" t="s">
        <v>33</v>
      </c>
      <c r="C67" s="45">
        <v>56073.405899999998</v>
      </c>
      <c r="D67" s="45">
        <v>8.0000000000000004E-4</v>
      </c>
      <c r="E67">
        <f t="shared" si="6"/>
        <v>1847.9813039955143</v>
      </c>
      <c r="F67">
        <f t="shared" si="7"/>
        <v>1848</v>
      </c>
      <c r="G67">
        <f t="shared" si="11"/>
        <v>-3.0168520002916921E-2</v>
      </c>
      <c r="J67">
        <f>+G67</f>
        <v>-3.0168520002916921E-2</v>
      </c>
      <c r="O67">
        <f t="shared" ca="1" si="9"/>
        <v>-4.0927698061582765E-2</v>
      </c>
      <c r="Q67" s="8">
        <f t="shared" si="10"/>
        <v>41054.905899999998</v>
      </c>
    </row>
    <row r="68" spans="1:17" x14ac:dyDescent="0.2">
      <c r="A68" s="47" t="s">
        <v>63</v>
      </c>
      <c r="B68" s="46" t="s">
        <v>29</v>
      </c>
      <c r="C68" s="47">
        <v>56736.584000000003</v>
      </c>
      <c r="D68" s="47">
        <v>1.9E-3</v>
      </c>
      <c r="E68">
        <f t="shared" si="6"/>
        <v>2258.9653606309162</v>
      </c>
      <c r="F68">
        <f t="shared" si="7"/>
        <v>2259</v>
      </c>
      <c r="G68">
        <f t="shared" si="11"/>
        <v>-5.5895284996950068E-2</v>
      </c>
      <c r="J68">
        <f>+G68</f>
        <v>-5.5895284996950068E-2</v>
      </c>
      <c r="O68">
        <f t="shared" ca="1" si="9"/>
        <v>-5.6759213151907115E-2</v>
      </c>
      <c r="Q68" s="8">
        <f t="shared" si="10"/>
        <v>41718.084000000003</v>
      </c>
    </row>
    <row r="69" spans="1:17" x14ac:dyDescent="0.2">
      <c r="A69" s="47" t="s">
        <v>63</v>
      </c>
      <c r="B69" s="46" t="s">
        <v>29</v>
      </c>
      <c r="C69" s="47">
        <v>56737.387799999997</v>
      </c>
      <c r="D69" s="47">
        <v>2.2000000000000001E-3</v>
      </c>
      <c r="E69">
        <f t="shared" si="6"/>
        <v>2259.4634907481818</v>
      </c>
      <c r="F69">
        <f t="shared" si="7"/>
        <v>2259.5</v>
      </c>
      <c r="G69">
        <f t="shared" si="11"/>
        <v>-5.8912592503475025E-2</v>
      </c>
      <c r="J69">
        <f>+G69</f>
        <v>-5.8912592503475025E-2</v>
      </c>
      <c r="O69">
        <f t="shared" ca="1" si="9"/>
        <v>-5.6778472902625277E-2</v>
      </c>
      <c r="Q69" s="8">
        <f t="shared" si="10"/>
        <v>41718.887799999997</v>
      </c>
    </row>
    <row r="70" spans="1:17" x14ac:dyDescent="0.2">
      <c r="A70" s="64" t="s">
        <v>0</v>
      </c>
      <c r="B70" s="65" t="s">
        <v>29</v>
      </c>
      <c r="C70" s="66">
        <v>57125.458200000001</v>
      </c>
      <c r="D70" s="66">
        <v>6.9999999999999999E-4</v>
      </c>
      <c r="E70">
        <f t="shared" si="6"/>
        <v>2499.9580837573953</v>
      </c>
      <c r="F70">
        <f t="shared" si="7"/>
        <v>2500</v>
      </c>
      <c r="G70">
        <f t="shared" si="11"/>
        <v>-6.7637499996635597E-2</v>
      </c>
      <c r="K70">
        <f>+G70</f>
        <v>-6.7637499996635597E-2</v>
      </c>
      <c r="O70">
        <f t="shared" ca="1" si="9"/>
        <v>-6.6042412998058381E-2</v>
      </c>
      <c r="Q70" s="8">
        <f t="shared" si="10"/>
        <v>42106.958200000001</v>
      </c>
    </row>
    <row r="71" spans="1:17" x14ac:dyDescent="0.2">
      <c r="A71" s="64" t="s">
        <v>0</v>
      </c>
      <c r="B71" s="65" t="s">
        <v>29</v>
      </c>
      <c r="C71" s="66">
        <v>57133.526299999998</v>
      </c>
      <c r="D71" s="66">
        <v>1.2999999999999999E-3</v>
      </c>
      <c r="E71">
        <f t="shared" si="6"/>
        <v>2504.9580384714291</v>
      </c>
      <c r="F71">
        <f t="shared" si="7"/>
        <v>2505</v>
      </c>
      <c r="G71">
        <f t="shared" si="11"/>
        <v>-6.7710575000091922E-2</v>
      </c>
      <c r="K71">
        <f>+G71</f>
        <v>-6.7710575000091922E-2</v>
      </c>
      <c r="O71">
        <f t="shared" ca="1" si="9"/>
        <v>-6.6235010505239944E-2</v>
      </c>
      <c r="Q71" s="8">
        <f t="shared" si="10"/>
        <v>42115.026299999998</v>
      </c>
    </row>
    <row r="72" spans="1:17" x14ac:dyDescent="0.2">
      <c r="A72" s="15"/>
      <c r="B72" s="17"/>
      <c r="C72" s="16"/>
      <c r="D72" s="16"/>
    </row>
    <row r="73" spans="1:17" x14ac:dyDescent="0.2">
      <c r="A73" s="15"/>
      <c r="B73" s="17"/>
      <c r="C73" s="16"/>
      <c r="D73" s="16"/>
    </row>
    <row r="74" spans="1:17" x14ac:dyDescent="0.2">
      <c r="A74" s="15"/>
      <c r="B74" s="17"/>
      <c r="C74" s="16"/>
      <c r="D74" s="16"/>
    </row>
    <row r="75" spans="1:17" x14ac:dyDescent="0.2">
      <c r="A75" s="15"/>
      <c r="B75" s="15"/>
      <c r="C75" s="16"/>
      <c r="D75" s="16"/>
    </row>
    <row r="76" spans="1:17" x14ac:dyDescent="0.2">
      <c r="A76" s="15"/>
      <c r="B76" s="15"/>
      <c r="C76" s="16"/>
      <c r="D76" s="16"/>
    </row>
    <row r="77" spans="1:17" x14ac:dyDescent="0.2">
      <c r="A77" s="15"/>
      <c r="B77" s="15"/>
      <c r="C77" s="16"/>
      <c r="D77" s="16"/>
    </row>
    <row r="78" spans="1:17" x14ac:dyDescent="0.2">
      <c r="A78" s="15"/>
      <c r="B78" s="15"/>
      <c r="C78" s="16"/>
      <c r="D78" s="16"/>
    </row>
    <row r="79" spans="1:17" x14ac:dyDescent="0.2">
      <c r="A79" s="15"/>
      <c r="B79" s="15"/>
      <c r="C79" s="16"/>
      <c r="D79" s="16"/>
    </row>
    <row r="80" spans="1:17" x14ac:dyDescent="0.2">
      <c r="A80" s="15"/>
      <c r="B80" s="15"/>
      <c r="C80" s="16"/>
      <c r="D80" s="16"/>
    </row>
    <row r="81" spans="1:4" x14ac:dyDescent="0.2">
      <c r="A81" s="15"/>
      <c r="B81" s="15"/>
      <c r="C81" s="16"/>
      <c r="D81" s="16"/>
    </row>
    <row r="82" spans="1:4" x14ac:dyDescent="0.2">
      <c r="A82" s="15"/>
      <c r="B82" s="15"/>
      <c r="C82" s="16"/>
      <c r="D82" s="16"/>
    </row>
    <row r="83" spans="1:4" x14ac:dyDescent="0.2">
      <c r="A83" s="15"/>
      <c r="B83" s="15"/>
      <c r="C83" s="16"/>
      <c r="D83" s="16"/>
    </row>
    <row r="84" spans="1:4" x14ac:dyDescent="0.2">
      <c r="A84" s="15"/>
      <c r="B84" s="15"/>
      <c r="C84" s="16"/>
      <c r="D84" s="16"/>
    </row>
    <row r="85" spans="1:4" x14ac:dyDescent="0.2">
      <c r="A85" s="15"/>
      <c r="B85" s="15"/>
      <c r="C85" s="16"/>
      <c r="D85" s="16"/>
    </row>
    <row r="86" spans="1:4" x14ac:dyDescent="0.2">
      <c r="A86" s="15"/>
      <c r="B86" s="15"/>
      <c r="C86" s="16"/>
      <c r="D86" s="16"/>
    </row>
    <row r="87" spans="1:4" x14ac:dyDescent="0.2">
      <c r="A87" s="15"/>
      <c r="B87" s="15"/>
      <c r="C87" s="16"/>
      <c r="D87" s="16"/>
    </row>
    <row r="88" spans="1:4" x14ac:dyDescent="0.2">
      <c r="A88" s="15"/>
      <c r="B88" s="15"/>
      <c r="C88" s="16"/>
      <c r="D88" s="16"/>
    </row>
    <row r="89" spans="1:4" x14ac:dyDescent="0.2">
      <c r="A89" s="15"/>
      <c r="B89" s="15"/>
      <c r="C89" s="16"/>
      <c r="D89" s="16"/>
    </row>
    <row r="90" spans="1:4" x14ac:dyDescent="0.2">
      <c r="A90" s="15"/>
      <c r="B90" s="15"/>
      <c r="C90" s="16"/>
      <c r="D90" s="16"/>
    </row>
    <row r="91" spans="1:4" x14ac:dyDescent="0.2">
      <c r="A91" s="15"/>
      <c r="B91" s="15"/>
      <c r="C91" s="16"/>
      <c r="D91" s="16"/>
    </row>
    <row r="92" spans="1:4" x14ac:dyDescent="0.2">
      <c r="A92" s="15"/>
      <c r="B92" s="15"/>
      <c r="C92" s="16"/>
      <c r="D92" s="16"/>
    </row>
    <row r="93" spans="1:4" x14ac:dyDescent="0.2">
      <c r="A93" s="15"/>
      <c r="B93" s="15"/>
      <c r="C93" s="16"/>
      <c r="D93" s="16"/>
    </row>
    <row r="94" spans="1:4" x14ac:dyDescent="0.2">
      <c r="A94" s="15"/>
      <c r="B94" s="15"/>
      <c r="C94" s="16"/>
      <c r="D94" s="16"/>
    </row>
    <row r="95" spans="1:4" x14ac:dyDescent="0.2">
      <c r="A95" s="15"/>
      <c r="B95" s="15"/>
      <c r="C95" s="16"/>
      <c r="D95" s="16"/>
    </row>
    <row r="96" spans="1:4" x14ac:dyDescent="0.2">
      <c r="A96" s="15"/>
      <c r="B96" s="15"/>
      <c r="C96" s="16"/>
      <c r="D96" s="16"/>
    </row>
    <row r="97" spans="1:4" x14ac:dyDescent="0.2">
      <c r="A97" s="15"/>
      <c r="B97" s="15"/>
      <c r="C97" s="16"/>
      <c r="D97" s="16"/>
    </row>
    <row r="98" spans="1:4" x14ac:dyDescent="0.2">
      <c r="A98" s="15"/>
      <c r="B98" s="15"/>
      <c r="C98" s="16"/>
      <c r="D98" s="16"/>
    </row>
    <row r="99" spans="1:4" x14ac:dyDescent="0.2">
      <c r="A99" s="15"/>
      <c r="B99" s="15"/>
      <c r="C99" s="16"/>
      <c r="D99" s="16"/>
    </row>
    <row r="100" spans="1:4" x14ac:dyDescent="0.2">
      <c r="A100" s="15"/>
      <c r="B100" s="15"/>
      <c r="C100" s="16"/>
      <c r="D100" s="16"/>
    </row>
    <row r="101" spans="1:4" x14ac:dyDescent="0.2">
      <c r="A101" s="15"/>
      <c r="B101" s="15"/>
      <c r="C101" s="16"/>
      <c r="D101" s="16"/>
    </row>
    <row r="102" spans="1:4" x14ac:dyDescent="0.2">
      <c r="A102" s="15"/>
      <c r="B102" s="15"/>
      <c r="C102" s="16"/>
      <c r="D102" s="16"/>
    </row>
    <row r="103" spans="1:4" x14ac:dyDescent="0.2">
      <c r="A103" s="15"/>
      <c r="B103" s="15"/>
      <c r="C103" s="16"/>
      <c r="D103" s="16"/>
    </row>
    <row r="104" spans="1:4" x14ac:dyDescent="0.2">
      <c r="A104" s="15"/>
      <c r="B104" s="15"/>
      <c r="C104" s="16"/>
      <c r="D104" s="16"/>
    </row>
    <row r="105" spans="1:4" x14ac:dyDescent="0.2">
      <c r="A105" s="15"/>
      <c r="B105" s="15"/>
      <c r="C105" s="16"/>
      <c r="D105" s="16"/>
    </row>
    <row r="106" spans="1:4" x14ac:dyDescent="0.2">
      <c r="A106" s="15"/>
      <c r="B106" s="15"/>
      <c r="C106" s="16"/>
      <c r="D106" s="16"/>
    </row>
    <row r="107" spans="1:4" x14ac:dyDescent="0.2">
      <c r="A107" s="15"/>
      <c r="B107" s="15"/>
      <c r="C107" s="16"/>
      <c r="D107" s="16"/>
    </row>
    <row r="108" spans="1:4" x14ac:dyDescent="0.2">
      <c r="A108" s="15"/>
      <c r="B108" s="15"/>
      <c r="C108" s="16"/>
      <c r="D108" s="16"/>
    </row>
    <row r="109" spans="1:4" x14ac:dyDescent="0.2">
      <c r="A109" s="15"/>
      <c r="B109" s="15"/>
      <c r="C109" s="16"/>
      <c r="D109" s="16"/>
    </row>
    <row r="110" spans="1:4" x14ac:dyDescent="0.2">
      <c r="A110" s="15"/>
      <c r="B110" s="15"/>
      <c r="C110" s="16"/>
      <c r="D110" s="16"/>
    </row>
    <row r="111" spans="1:4" x14ac:dyDescent="0.2">
      <c r="A111" s="15"/>
      <c r="B111" s="15"/>
      <c r="C111" s="16"/>
      <c r="D111" s="16"/>
    </row>
    <row r="112" spans="1:4" x14ac:dyDescent="0.2">
      <c r="A112" s="15"/>
      <c r="B112" s="15"/>
      <c r="C112" s="16"/>
      <c r="D112" s="16"/>
    </row>
    <row r="113" spans="1:4" x14ac:dyDescent="0.2">
      <c r="A113" s="15"/>
      <c r="B113" s="15"/>
      <c r="C113" s="16"/>
      <c r="D113" s="16"/>
    </row>
    <row r="114" spans="1:4" x14ac:dyDescent="0.2">
      <c r="A114" s="15"/>
      <c r="B114" s="15"/>
      <c r="C114" s="16"/>
      <c r="D114" s="16"/>
    </row>
    <row r="115" spans="1:4" x14ac:dyDescent="0.2">
      <c r="A115" s="15"/>
      <c r="B115" s="15"/>
      <c r="C115" s="16"/>
      <c r="D115" s="16"/>
    </row>
    <row r="116" spans="1:4" x14ac:dyDescent="0.2">
      <c r="A116" s="15"/>
      <c r="B116" s="15"/>
      <c r="C116" s="16"/>
      <c r="D116" s="16"/>
    </row>
    <row r="117" spans="1:4" x14ac:dyDescent="0.2">
      <c r="A117" s="15"/>
      <c r="B117" s="15"/>
      <c r="C117" s="16"/>
      <c r="D117" s="16"/>
    </row>
    <row r="118" spans="1:4" x14ac:dyDescent="0.2">
      <c r="A118" s="15"/>
      <c r="B118" s="15"/>
      <c r="C118" s="16"/>
      <c r="D118" s="16"/>
    </row>
    <row r="119" spans="1:4" x14ac:dyDescent="0.2">
      <c r="A119" s="15"/>
      <c r="B119" s="15"/>
      <c r="C119" s="16"/>
      <c r="D119" s="16"/>
    </row>
    <row r="120" spans="1:4" x14ac:dyDescent="0.2">
      <c r="A120" s="15"/>
      <c r="B120" s="15"/>
      <c r="C120" s="16"/>
      <c r="D120" s="16"/>
    </row>
    <row r="121" spans="1:4" x14ac:dyDescent="0.2">
      <c r="A121" s="15"/>
      <c r="B121" s="15"/>
      <c r="C121" s="16"/>
      <c r="D121" s="16"/>
    </row>
    <row r="122" spans="1:4" x14ac:dyDescent="0.2">
      <c r="A122" s="15"/>
      <c r="B122" s="15"/>
      <c r="C122" s="16"/>
      <c r="D122" s="16"/>
    </row>
    <row r="123" spans="1:4" x14ac:dyDescent="0.2">
      <c r="A123" s="15"/>
      <c r="B123" s="15"/>
      <c r="C123" s="16"/>
      <c r="D123" s="16"/>
    </row>
    <row r="124" spans="1:4" x14ac:dyDescent="0.2">
      <c r="A124" s="15"/>
      <c r="B124" s="15"/>
      <c r="C124" s="16"/>
      <c r="D124" s="16"/>
    </row>
    <row r="125" spans="1:4" x14ac:dyDescent="0.2">
      <c r="A125" s="15"/>
      <c r="B125" s="15"/>
      <c r="C125" s="16"/>
      <c r="D125" s="16"/>
    </row>
    <row r="126" spans="1:4" x14ac:dyDescent="0.2">
      <c r="A126" s="15"/>
      <c r="B126" s="15"/>
      <c r="C126" s="16"/>
      <c r="D126" s="16"/>
    </row>
    <row r="127" spans="1:4" x14ac:dyDescent="0.2">
      <c r="A127" s="15"/>
      <c r="B127" s="15"/>
      <c r="C127" s="16"/>
      <c r="D127" s="16"/>
    </row>
    <row r="128" spans="1:4" x14ac:dyDescent="0.2">
      <c r="A128" s="15"/>
      <c r="B128" s="15"/>
      <c r="C128" s="16"/>
      <c r="D128" s="16"/>
    </row>
    <row r="129" spans="1:4" x14ac:dyDescent="0.2">
      <c r="A129" s="15"/>
      <c r="B129" s="15"/>
      <c r="C129" s="16"/>
      <c r="D129" s="16"/>
    </row>
    <row r="130" spans="1:4" x14ac:dyDescent="0.2">
      <c r="A130" s="15"/>
      <c r="B130" s="15"/>
      <c r="C130" s="16"/>
      <c r="D130" s="16"/>
    </row>
    <row r="131" spans="1:4" x14ac:dyDescent="0.2">
      <c r="A131" s="15"/>
      <c r="B131" s="15"/>
      <c r="C131" s="16"/>
      <c r="D131" s="16"/>
    </row>
    <row r="132" spans="1:4" x14ac:dyDescent="0.2">
      <c r="A132" s="15"/>
      <c r="B132" s="15"/>
      <c r="C132" s="16"/>
      <c r="D132" s="16"/>
    </row>
    <row r="133" spans="1:4" x14ac:dyDescent="0.2">
      <c r="A133" s="15"/>
      <c r="B133" s="15"/>
      <c r="C133" s="16"/>
      <c r="D133" s="16"/>
    </row>
    <row r="134" spans="1:4" x14ac:dyDescent="0.2">
      <c r="A134" s="15"/>
      <c r="B134" s="15"/>
      <c r="C134" s="16"/>
      <c r="D134" s="16"/>
    </row>
    <row r="135" spans="1:4" x14ac:dyDescent="0.2">
      <c r="A135" s="15"/>
      <c r="B135" s="15"/>
      <c r="C135" s="16"/>
      <c r="D135" s="16"/>
    </row>
    <row r="136" spans="1:4" x14ac:dyDescent="0.2">
      <c r="A136" s="15"/>
      <c r="B136" s="15"/>
      <c r="C136" s="16"/>
      <c r="D136" s="16"/>
    </row>
    <row r="137" spans="1:4" x14ac:dyDescent="0.2">
      <c r="A137" s="15"/>
      <c r="B137" s="15"/>
      <c r="C137" s="16"/>
      <c r="D137" s="16"/>
    </row>
    <row r="138" spans="1:4" x14ac:dyDescent="0.2">
      <c r="A138" s="15"/>
      <c r="B138" s="15"/>
      <c r="C138" s="16"/>
      <c r="D138" s="16"/>
    </row>
    <row r="139" spans="1:4" x14ac:dyDescent="0.2">
      <c r="A139" s="15"/>
      <c r="B139" s="15"/>
      <c r="C139" s="16"/>
      <c r="D139" s="16"/>
    </row>
    <row r="140" spans="1:4" x14ac:dyDescent="0.2">
      <c r="A140" s="15"/>
      <c r="B140" s="15"/>
      <c r="C140" s="16"/>
      <c r="D140" s="16"/>
    </row>
    <row r="141" spans="1:4" x14ac:dyDescent="0.2">
      <c r="A141" s="15"/>
      <c r="B141" s="15"/>
      <c r="C141" s="16"/>
      <c r="D141" s="16"/>
    </row>
    <row r="142" spans="1:4" x14ac:dyDescent="0.2">
      <c r="A142" s="15"/>
      <c r="B142" s="15"/>
      <c r="C142" s="16"/>
      <c r="D142" s="16"/>
    </row>
    <row r="143" spans="1:4" x14ac:dyDescent="0.2">
      <c r="A143" s="15"/>
      <c r="B143" s="15"/>
      <c r="C143" s="16"/>
      <c r="D143" s="16"/>
    </row>
    <row r="144" spans="1:4" x14ac:dyDescent="0.2">
      <c r="A144" s="15"/>
      <c r="B144" s="15"/>
      <c r="C144" s="16"/>
      <c r="D144" s="16"/>
    </row>
    <row r="145" spans="1:4" x14ac:dyDescent="0.2">
      <c r="A145" s="15"/>
      <c r="B145" s="15"/>
      <c r="C145" s="16"/>
      <c r="D145" s="16"/>
    </row>
    <row r="146" spans="1:4" x14ac:dyDescent="0.2">
      <c r="A146" s="15"/>
      <c r="B146" s="15"/>
      <c r="C146" s="16"/>
      <c r="D146" s="16"/>
    </row>
    <row r="147" spans="1:4" x14ac:dyDescent="0.2">
      <c r="A147" s="15"/>
      <c r="B147" s="15"/>
      <c r="C147" s="16"/>
      <c r="D147" s="16"/>
    </row>
    <row r="148" spans="1:4" x14ac:dyDescent="0.2">
      <c r="A148" s="15"/>
      <c r="B148" s="15"/>
      <c r="C148" s="16"/>
      <c r="D148" s="16"/>
    </row>
    <row r="149" spans="1:4" x14ac:dyDescent="0.2">
      <c r="A149" s="15"/>
      <c r="B149" s="15"/>
      <c r="C149" s="16"/>
      <c r="D149" s="16"/>
    </row>
    <row r="150" spans="1:4" x14ac:dyDescent="0.2">
      <c r="A150" s="15"/>
      <c r="B150" s="15"/>
      <c r="C150" s="16"/>
      <c r="D150" s="16"/>
    </row>
    <row r="151" spans="1:4" x14ac:dyDescent="0.2">
      <c r="A151" s="15"/>
      <c r="B151" s="15"/>
      <c r="C151" s="16"/>
      <c r="D151" s="16"/>
    </row>
    <row r="152" spans="1:4" x14ac:dyDescent="0.2">
      <c r="A152" s="15"/>
      <c r="B152" s="15"/>
      <c r="C152" s="16"/>
      <c r="D152" s="16"/>
    </row>
    <row r="153" spans="1:4" x14ac:dyDescent="0.2">
      <c r="A153" s="15"/>
      <c r="B153" s="15"/>
      <c r="C153" s="16"/>
      <c r="D153" s="16"/>
    </row>
    <row r="154" spans="1:4" x14ac:dyDescent="0.2">
      <c r="A154" s="15"/>
      <c r="B154" s="15"/>
      <c r="C154" s="16"/>
      <c r="D154" s="16"/>
    </row>
    <row r="155" spans="1:4" x14ac:dyDescent="0.2">
      <c r="A155" s="15"/>
      <c r="B155" s="15"/>
      <c r="C155" s="16"/>
      <c r="D155" s="16"/>
    </row>
    <row r="156" spans="1:4" x14ac:dyDescent="0.2">
      <c r="A156" s="15"/>
      <c r="B156" s="15"/>
      <c r="C156" s="16"/>
      <c r="D156" s="16"/>
    </row>
    <row r="157" spans="1:4" x14ac:dyDescent="0.2">
      <c r="A157" s="15"/>
      <c r="B157" s="15"/>
      <c r="C157" s="16"/>
      <c r="D157" s="16"/>
    </row>
    <row r="158" spans="1:4" x14ac:dyDescent="0.2">
      <c r="A158" s="15"/>
      <c r="B158" s="15"/>
      <c r="C158" s="16"/>
      <c r="D158" s="16"/>
    </row>
    <row r="159" spans="1:4" x14ac:dyDescent="0.2">
      <c r="A159" s="15"/>
      <c r="B159" s="15"/>
      <c r="C159" s="16"/>
      <c r="D159" s="16"/>
    </row>
    <row r="160" spans="1:4" x14ac:dyDescent="0.2">
      <c r="A160" s="15"/>
      <c r="B160" s="15"/>
      <c r="C160" s="16"/>
      <c r="D160" s="16"/>
    </row>
    <row r="161" spans="1:4" x14ac:dyDescent="0.2">
      <c r="A161" s="15"/>
      <c r="B161" s="15"/>
      <c r="C161" s="16"/>
      <c r="D161" s="16"/>
    </row>
    <row r="162" spans="1:4" x14ac:dyDescent="0.2">
      <c r="A162" s="15"/>
      <c r="B162" s="15"/>
      <c r="C162" s="16"/>
      <c r="D162" s="16"/>
    </row>
    <row r="163" spans="1:4" x14ac:dyDescent="0.2">
      <c r="A163" s="15"/>
      <c r="B163" s="15"/>
      <c r="C163" s="16"/>
      <c r="D163" s="16"/>
    </row>
    <row r="164" spans="1:4" x14ac:dyDescent="0.2">
      <c r="A164" s="15"/>
      <c r="B164" s="15"/>
      <c r="C164" s="16"/>
      <c r="D164" s="16"/>
    </row>
    <row r="165" spans="1:4" x14ac:dyDescent="0.2">
      <c r="A165" s="15"/>
      <c r="B165" s="15"/>
      <c r="C165" s="16"/>
      <c r="D165" s="16"/>
    </row>
    <row r="166" spans="1:4" x14ac:dyDescent="0.2">
      <c r="A166" s="15"/>
      <c r="B166" s="15"/>
      <c r="C166" s="16"/>
      <c r="D166" s="16"/>
    </row>
    <row r="167" spans="1:4" x14ac:dyDescent="0.2">
      <c r="A167" s="15"/>
      <c r="B167" s="15"/>
      <c r="C167" s="16"/>
      <c r="D167" s="16"/>
    </row>
    <row r="168" spans="1:4" x14ac:dyDescent="0.2">
      <c r="A168" s="15"/>
      <c r="B168" s="15"/>
      <c r="C168" s="16"/>
      <c r="D168" s="16"/>
    </row>
    <row r="169" spans="1:4" x14ac:dyDescent="0.2">
      <c r="A169" s="15"/>
      <c r="B169" s="15"/>
      <c r="C169" s="16"/>
      <c r="D169" s="16"/>
    </row>
    <row r="170" spans="1:4" x14ac:dyDescent="0.2">
      <c r="A170" s="15"/>
      <c r="B170" s="15"/>
      <c r="C170" s="16"/>
      <c r="D170" s="16"/>
    </row>
    <row r="171" spans="1:4" x14ac:dyDescent="0.2">
      <c r="A171" s="15"/>
      <c r="B171" s="15"/>
      <c r="C171" s="16"/>
      <c r="D171" s="16"/>
    </row>
    <row r="172" spans="1:4" x14ac:dyDescent="0.2">
      <c r="A172" s="15"/>
      <c r="B172" s="15"/>
      <c r="C172" s="16"/>
      <c r="D172" s="16"/>
    </row>
    <row r="173" spans="1:4" x14ac:dyDescent="0.2">
      <c r="A173" s="15"/>
      <c r="B173" s="15"/>
      <c r="C173" s="16"/>
      <c r="D173" s="16"/>
    </row>
    <row r="174" spans="1:4" x14ac:dyDescent="0.2">
      <c r="A174" s="15"/>
      <c r="B174" s="15"/>
      <c r="C174" s="16"/>
      <c r="D174" s="16"/>
    </row>
    <row r="175" spans="1:4" x14ac:dyDescent="0.2">
      <c r="A175" s="15"/>
      <c r="B175" s="15"/>
      <c r="C175" s="16"/>
      <c r="D175" s="16"/>
    </row>
    <row r="176" spans="1:4" x14ac:dyDescent="0.2">
      <c r="A176" s="15"/>
      <c r="B176" s="15"/>
      <c r="C176" s="16"/>
      <c r="D176" s="16"/>
    </row>
    <row r="177" spans="1:4" x14ac:dyDescent="0.2">
      <c r="A177" s="15"/>
      <c r="B177" s="15"/>
      <c r="C177" s="16"/>
      <c r="D177" s="16"/>
    </row>
    <row r="178" spans="1:4" x14ac:dyDescent="0.2">
      <c r="A178" s="15"/>
      <c r="B178" s="15"/>
      <c r="C178" s="16"/>
      <c r="D178" s="16"/>
    </row>
    <row r="179" spans="1:4" x14ac:dyDescent="0.2">
      <c r="A179" s="15"/>
      <c r="B179" s="15"/>
      <c r="C179" s="16"/>
      <c r="D179" s="16"/>
    </row>
    <row r="180" spans="1:4" x14ac:dyDescent="0.2">
      <c r="A180" s="15"/>
      <c r="B180" s="15"/>
      <c r="C180" s="16"/>
      <c r="D180" s="16"/>
    </row>
    <row r="181" spans="1:4" x14ac:dyDescent="0.2">
      <c r="A181" s="15"/>
      <c r="B181" s="15"/>
      <c r="C181" s="16"/>
      <c r="D181" s="16"/>
    </row>
    <row r="182" spans="1:4" x14ac:dyDescent="0.2">
      <c r="A182" s="15"/>
      <c r="B182" s="15"/>
      <c r="C182" s="16"/>
      <c r="D182" s="16"/>
    </row>
    <row r="183" spans="1:4" x14ac:dyDescent="0.2">
      <c r="A183" s="15"/>
      <c r="B183" s="15"/>
      <c r="C183" s="16"/>
      <c r="D183" s="16"/>
    </row>
    <row r="184" spans="1:4" x14ac:dyDescent="0.2">
      <c r="A184" s="15"/>
      <c r="B184" s="15"/>
      <c r="C184" s="16"/>
      <c r="D184" s="16"/>
    </row>
    <row r="185" spans="1:4" x14ac:dyDescent="0.2">
      <c r="A185" s="15"/>
      <c r="B185" s="15"/>
      <c r="C185" s="16"/>
      <c r="D185" s="16"/>
    </row>
    <row r="186" spans="1:4" x14ac:dyDescent="0.2">
      <c r="A186" s="15"/>
      <c r="B186" s="15"/>
      <c r="C186" s="16"/>
      <c r="D186" s="16"/>
    </row>
    <row r="187" spans="1:4" x14ac:dyDescent="0.2">
      <c r="A187" s="15"/>
      <c r="B187" s="15"/>
      <c r="C187" s="16"/>
      <c r="D187" s="16"/>
    </row>
    <row r="188" spans="1:4" x14ac:dyDescent="0.2">
      <c r="A188" s="15"/>
      <c r="B188" s="15"/>
      <c r="C188" s="16"/>
      <c r="D188" s="16"/>
    </row>
    <row r="189" spans="1:4" x14ac:dyDescent="0.2">
      <c r="A189" s="15"/>
      <c r="B189" s="15"/>
      <c r="C189" s="16"/>
      <c r="D189" s="16"/>
    </row>
    <row r="190" spans="1:4" x14ac:dyDescent="0.2">
      <c r="A190" s="15"/>
      <c r="B190" s="15"/>
      <c r="C190" s="16"/>
      <c r="D190" s="16"/>
    </row>
    <row r="191" spans="1:4" x14ac:dyDescent="0.2">
      <c r="A191" s="15"/>
      <c r="B191" s="15"/>
      <c r="C191" s="16"/>
      <c r="D191" s="16"/>
    </row>
    <row r="192" spans="1:4" x14ac:dyDescent="0.2">
      <c r="A192" s="15"/>
      <c r="B192" s="15"/>
      <c r="C192" s="16"/>
      <c r="D192" s="16"/>
    </row>
    <row r="193" spans="1:4" x14ac:dyDescent="0.2">
      <c r="A193" s="15"/>
      <c r="B193" s="15"/>
      <c r="C193" s="16"/>
      <c r="D193" s="16"/>
    </row>
    <row r="194" spans="1:4" x14ac:dyDescent="0.2">
      <c r="A194" s="15"/>
      <c r="B194" s="15"/>
      <c r="C194" s="16"/>
      <c r="D194" s="16"/>
    </row>
    <row r="195" spans="1:4" x14ac:dyDescent="0.2">
      <c r="A195" s="15"/>
      <c r="B195" s="15"/>
      <c r="C195" s="16"/>
      <c r="D195" s="16"/>
    </row>
    <row r="196" spans="1:4" x14ac:dyDescent="0.2">
      <c r="A196" s="15"/>
      <c r="B196" s="15"/>
      <c r="C196" s="16"/>
      <c r="D196" s="16"/>
    </row>
    <row r="197" spans="1:4" x14ac:dyDescent="0.2">
      <c r="A197" s="15"/>
      <c r="B197" s="15"/>
      <c r="C197" s="16"/>
      <c r="D197" s="16"/>
    </row>
    <row r="198" spans="1:4" x14ac:dyDescent="0.2">
      <c r="A198" s="15"/>
      <c r="B198" s="15"/>
      <c r="C198" s="16"/>
      <c r="D198" s="16"/>
    </row>
    <row r="199" spans="1:4" x14ac:dyDescent="0.2">
      <c r="A199" s="15"/>
      <c r="B199" s="15"/>
      <c r="C199" s="16"/>
      <c r="D199" s="16"/>
    </row>
    <row r="200" spans="1:4" x14ac:dyDescent="0.2">
      <c r="A200" s="15"/>
      <c r="B200" s="15"/>
      <c r="C200" s="16"/>
      <c r="D200" s="16"/>
    </row>
    <row r="201" spans="1:4" x14ac:dyDescent="0.2">
      <c r="A201" s="15"/>
      <c r="B201" s="15"/>
      <c r="C201" s="16"/>
      <c r="D201" s="16"/>
    </row>
    <row r="202" spans="1:4" x14ac:dyDescent="0.2">
      <c r="A202" s="15"/>
      <c r="B202" s="15"/>
      <c r="C202" s="16"/>
      <c r="D202" s="16"/>
    </row>
    <row r="203" spans="1:4" x14ac:dyDescent="0.2">
      <c r="A203" s="15"/>
      <c r="B203" s="15"/>
      <c r="C203" s="16"/>
      <c r="D203" s="16"/>
    </row>
    <row r="204" spans="1:4" x14ac:dyDescent="0.2">
      <c r="A204" s="15"/>
      <c r="B204" s="15"/>
      <c r="C204" s="16"/>
      <c r="D204" s="16"/>
    </row>
    <row r="205" spans="1:4" x14ac:dyDescent="0.2">
      <c r="A205" s="15"/>
      <c r="B205" s="15"/>
      <c r="C205" s="16"/>
      <c r="D205" s="16"/>
    </row>
    <row r="206" spans="1:4" x14ac:dyDescent="0.2">
      <c r="A206" s="15"/>
      <c r="B206" s="15"/>
      <c r="C206" s="16"/>
      <c r="D206" s="16"/>
    </row>
    <row r="207" spans="1:4" x14ac:dyDescent="0.2">
      <c r="A207" s="15"/>
      <c r="B207" s="15"/>
      <c r="C207" s="16"/>
      <c r="D207" s="16"/>
    </row>
    <row r="208" spans="1:4" x14ac:dyDescent="0.2">
      <c r="A208" s="15"/>
      <c r="B208" s="15"/>
      <c r="C208" s="16"/>
      <c r="D208" s="16"/>
    </row>
    <row r="209" spans="1:4" x14ac:dyDescent="0.2">
      <c r="A209" s="15"/>
      <c r="B209" s="15"/>
      <c r="C209" s="16"/>
      <c r="D209" s="16"/>
    </row>
    <row r="210" spans="1:4" x14ac:dyDescent="0.2">
      <c r="A210" s="15"/>
      <c r="B210" s="15"/>
      <c r="C210" s="16"/>
      <c r="D210" s="16"/>
    </row>
    <row r="211" spans="1:4" x14ac:dyDescent="0.2">
      <c r="A211" s="15"/>
      <c r="B211" s="15"/>
      <c r="C211" s="16"/>
      <c r="D211" s="16"/>
    </row>
    <row r="212" spans="1:4" x14ac:dyDescent="0.2">
      <c r="A212" s="15"/>
      <c r="B212" s="15"/>
      <c r="C212" s="16"/>
      <c r="D212" s="16"/>
    </row>
    <row r="213" spans="1:4" x14ac:dyDescent="0.2">
      <c r="A213" s="15"/>
      <c r="B213" s="15"/>
      <c r="C213" s="16"/>
      <c r="D213" s="16"/>
    </row>
    <row r="214" spans="1:4" x14ac:dyDescent="0.2">
      <c r="A214" s="15"/>
      <c r="B214" s="15"/>
      <c r="C214" s="16"/>
      <c r="D214" s="16"/>
    </row>
    <row r="215" spans="1:4" x14ac:dyDescent="0.2">
      <c r="A215" s="15"/>
      <c r="B215" s="15"/>
      <c r="C215" s="16"/>
      <c r="D215" s="16"/>
    </row>
    <row r="216" spans="1:4" x14ac:dyDescent="0.2">
      <c r="A216" s="15"/>
      <c r="B216" s="15"/>
      <c r="C216" s="16"/>
      <c r="D216" s="16"/>
    </row>
    <row r="217" spans="1:4" x14ac:dyDescent="0.2">
      <c r="A217" s="15"/>
      <c r="B217" s="15"/>
      <c r="C217" s="16"/>
      <c r="D217" s="16"/>
    </row>
    <row r="218" spans="1:4" x14ac:dyDescent="0.2">
      <c r="A218" s="15"/>
      <c r="B218" s="15"/>
      <c r="C218" s="16"/>
      <c r="D218" s="16"/>
    </row>
    <row r="219" spans="1:4" x14ac:dyDescent="0.2">
      <c r="A219" s="15"/>
      <c r="B219" s="15"/>
      <c r="C219" s="16"/>
      <c r="D219" s="16"/>
    </row>
    <row r="220" spans="1:4" x14ac:dyDescent="0.2">
      <c r="A220" s="15"/>
      <c r="B220" s="15"/>
      <c r="C220" s="16"/>
      <c r="D220" s="16"/>
    </row>
    <row r="221" spans="1:4" x14ac:dyDescent="0.2">
      <c r="A221" s="15"/>
      <c r="B221" s="15"/>
      <c r="C221" s="16"/>
      <c r="D221" s="16"/>
    </row>
    <row r="222" spans="1:4" x14ac:dyDescent="0.2">
      <c r="A222" s="15"/>
      <c r="B222" s="15"/>
      <c r="C222" s="16"/>
      <c r="D222" s="16"/>
    </row>
    <row r="223" spans="1:4" x14ac:dyDescent="0.2">
      <c r="A223" s="15"/>
      <c r="B223" s="15"/>
      <c r="C223" s="16"/>
      <c r="D223" s="16"/>
    </row>
    <row r="224" spans="1:4" x14ac:dyDescent="0.2">
      <c r="A224" s="15"/>
      <c r="B224" s="15"/>
      <c r="C224" s="16"/>
      <c r="D224" s="16"/>
    </row>
    <row r="225" spans="1:4" x14ac:dyDescent="0.2">
      <c r="A225" s="15"/>
      <c r="B225" s="15"/>
      <c r="C225" s="16"/>
      <c r="D225" s="16"/>
    </row>
    <row r="226" spans="1:4" x14ac:dyDescent="0.2">
      <c r="A226" s="15"/>
      <c r="B226" s="15"/>
      <c r="C226" s="16"/>
      <c r="D226" s="16"/>
    </row>
    <row r="227" spans="1:4" x14ac:dyDescent="0.2">
      <c r="A227" s="15"/>
      <c r="B227" s="15"/>
      <c r="C227" s="16"/>
      <c r="D227" s="16"/>
    </row>
    <row r="228" spans="1:4" x14ac:dyDescent="0.2">
      <c r="A228" s="15"/>
      <c r="B228" s="15"/>
      <c r="C228" s="16"/>
      <c r="D228" s="16"/>
    </row>
    <row r="229" spans="1:4" x14ac:dyDescent="0.2">
      <c r="A229" s="15"/>
      <c r="B229" s="15"/>
      <c r="C229" s="16"/>
      <c r="D229" s="16"/>
    </row>
    <row r="230" spans="1:4" x14ac:dyDescent="0.2">
      <c r="A230" s="15"/>
      <c r="B230" s="15"/>
      <c r="C230" s="16"/>
      <c r="D230" s="16"/>
    </row>
    <row r="231" spans="1:4" x14ac:dyDescent="0.2">
      <c r="A231" s="15"/>
      <c r="B231" s="15"/>
      <c r="C231" s="16"/>
      <c r="D231" s="16"/>
    </row>
    <row r="232" spans="1:4" x14ac:dyDescent="0.2">
      <c r="A232" s="15"/>
      <c r="B232" s="15"/>
      <c r="C232" s="16"/>
      <c r="D232" s="16"/>
    </row>
    <row r="233" spans="1:4" x14ac:dyDescent="0.2">
      <c r="A233" s="15"/>
      <c r="B233" s="15"/>
      <c r="C233" s="16"/>
      <c r="D233" s="16"/>
    </row>
    <row r="234" spans="1:4" x14ac:dyDescent="0.2">
      <c r="A234" s="15"/>
      <c r="B234" s="15"/>
      <c r="C234" s="16"/>
      <c r="D234" s="16"/>
    </row>
    <row r="235" spans="1:4" x14ac:dyDescent="0.2">
      <c r="A235" s="15"/>
      <c r="B235" s="15"/>
      <c r="C235" s="16"/>
      <c r="D235" s="16"/>
    </row>
    <row r="236" spans="1:4" x14ac:dyDescent="0.2">
      <c r="A236" s="15"/>
      <c r="B236" s="15"/>
      <c r="C236" s="16"/>
      <c r="D236" s="16"/>
    </row>
    <row r="237" spans="1:4" x14ac:dyDescent="0.2">
      <c r="A237" s="15"/>
      <c r="B237" s="15"/>
      <c r="C237" s="16"/>
      <c r="D237" s="16"/>
    </row>
    <row r="238" spans="1:4" x14ac:dyDescent="0.2">
      <c r="A238" s="15"/>
      <c r="B238" s="15"/>
      <c r="C238" s="16"/>
      <c r="D238" s="16"/>
    </row>
    <row r="239" spans="1:4" x14ac:dyDescent="0.2">
      <c r="A239" s="15"/>
      <c r="B239" s="15"/>
      <c r="C239" s="16"/>
      <c r="D239" s="16"/>
    </row>
    <row r="240" spans="1:4" x14ac:dyDescent="0.2">
      <c r="A240" s="15"/>
      <c r="B240" s="15"/>
      <c r="C240" s="16"/>
      <c r="D240" s="16"/>
    </row>
    <row r="241" spans="1:4" x14ac:dyDescent="0.2">
      <c r="A241" s="15"/>
      <c r="B241" s="15"/>
      <c r="C241" s="16"/>
      <c r="D241" s="16"/>
    </row>
    <row r="242" spans="1:4" x14ac:dyDescent="0.2">
      <c r="A242" s="15"/>
      <c r="B242" s="15"/>
      <c r="C242" s="16"/>
      <c r="D242" s="16"/>
    </row>
    <row r="243" spans="1:4" x14ac:dyDescent="0.2">
      <c r="A243" s="15"/>
      <c r="B243" s="15"/>
      <c r="C243" s="16"/>
      <c r="D243" s="16"/>
    </row>
    <row r="244" spans="1:4" x14ac:dyDescent="0.2">
      <c r="A244" s="15"/>
      <c r="B244" s="15"/>
      <c r="C244" s="16"/>
      <c r="D244" s="16"/>
    </row>
    <row r="245" spans="1:4" x14ac:dyDescent="0.2">
      <c r="A245" s="15"/>
      <c r="B245" s="15"/>
      <c r="C245" s="16"/>
      <c r="D245" s="16"/>
    </row>
    <row r="246" spans="1:4" x14ac:dyDescent="0.2">
      <c r="A246" s="15"/>
      <c r="B246" s="15"/>
      <c r="C246" s="16"/>
      <c r="D246" s="16"/>
    </row>
    <row r="247" spans="1:4" x14ac:dyDescent="0.2">
      <c r="A247" s="15"/>
      <c r="B247" s="15"/>
      <c r="C247" s="16"/>
      <c r="D247" s="16"/>
    </row>
    <row r="248" spans="1:4" x14ac:dyDescent="0.2">
      <c r="A248" s="15"/>
      <c r="B248" s="15"/>
      <c r="C248" s="16"/>
      <c r="D248" s="16"/>
    </row>
    <row r="249" spans="1:4" x14ac:dyDescent="0.2">
      <c r="A249" s="15"/>
      <c r="B249" s="15"/>
      <c r="C249" s="16"/>
      <c r="D249" s="16"/>
    </row>
    <row r="250" spans="1:4" x14ac:dyDescent="0.2">
      <c r="A250" s="15"/>
      <c r="B250" s="15"/>
      <c r="C250" s="16"/>
      <c r="D250" s="16"/>
    </row>
    <row r="251" spans="1:4" x14ac:dyDescent="0.2">
      <c r="A251" s="15"/>
      <c r="B251" s="15"/>
      <c r="C251" s="16"/>
      <c r="D251" s="16"/>
    </row>
    <row r="252" spans="1:4" x14ac:dyDescent="0.2">
      <c r="A252" s="15"/>
      <c r="B252" s="15"/>
      <c r="C252" s="16"/>
      <c r="D252" s="16"/>
    </row>
    <row r="253" spans="1:4" x14ac:dyDescent="0.2">
      <c r="A253" s="15"/>
      <c r="B253" s="15"/>
      <c r="C253" s="16"/>
      <c r="D253" s="16"/>
    </row>
    <row r="254" spans="1:4" x14ac:dyDescent="0.2">
      <c r="A254" s="15"/>
      <c r="B254" s="15"/>
      <c r="C254" s="16"/>
      <c r="D254" s="16"/>
    </row>
    <row r="255" spans="1:4" x14ac:dyDescent="0.2">
      <c r="A255" s="15"/>
      <c r="B255" s="15"/>
      <c r="C255" s="16"/>
      <c r="D255" s="16"/>
    </row>
    <row r="256" spans="1:4" x14ac:dyDescent="0.2">
      <c r="A256" s="15"/>
      <c r="B256" s="15"/>
      <c r="C256" s="16"/>
      <c r="D256" s="16"/>
    </row>
    <row r="257" spans="1:4" x14ac:dyDescent="0.2">
      <c r="A257" s="15"/>
      <c r="B257" s="15"/>
      <c r="C257" s="16"/>
      <c r="D257" s="16"/>
    </row>
    <row r="258" spans="1:4" x14ac:dyDescent="0.2">
      <c r="A258" s="15"/>
      <c r="B258" s="15"/>
      <c r="C258" s="16"/>
      <c r="D258" s="16"/>
    </row>
    <row r="259" spans="1:4" x14ac:dyDescent="0.2">
      <c r="C259" s="14"/>
      <c r="D259" s="14"/>
    </row>
    <row r="260" spans="1:4" x14ac:dyDescent="0.2">
      <c r="C260" s="14"/>
      <c r="D260" s="14"/>
    </row>
    <row r="261" spans="1:4" x14ac:dyDescent="0.2">
      <c r="C261" s="14"/>
      <c r="D261" s="14"/>
    </row>
    <row r="262" spans="1:4" x14ac:dyDescent="0.2">
      <c r="C262" s="14"/>
      <c r="D262" s="14"/>
    </row>
    <row r="263" spans="1:4" x14ac:dyDescent="0.2">
      <c r="C263" s="14"/>
      <c r="D263" s="14"/>
    </row>
    <row r="264" spans="1:4" x14ac:dyDescent="0.2">
      <c r="C264" s="14"/>
      <c r="D264" s="14"/>
    </row>
    <row r="265" spans="1:4" x14ac:dyDescent="0.2">
      <c r="C265" s="14"/>
      <c r="D265" s="14"/>
    </row>
    <row r="266" spans="1:4" x14ac:dyDescent="0.2">
      <c r="C266" s="14"/>
      <c r="D266" s="14"/>
    </row>
    <row r="267" spans="1:4" x14ac:dyDescent="0.2">
      <c r="C267" s="14"/>
      <c r="D267" s="14"/>
    </row>
    <row r="268" spans="1:4" x14ac:dyDescent="0.2">
      <c r="C268" s="14"/>
      <c r="D268" s="14"/>
    </row>
    <row r="269" spans="1:4" x14ac:dyDescent="0.2">
      <c r="C269" s="14"/>
      <c r="D269" s="14"/>
    </row>
    <row r="270" spans="1:4" x14ac:dyDescent="0.2">
      <c r="C270" s="14"/>
      <c r="D270" s="14"/>
    </row>
    <row r="271" spans="1:4" x14ac:dyDescent="0.2">
      <c r="C271" s="14"/>
      <c r="D271" s="14"/>
    </row>
    <row r="272" spans="1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  <row r="407" spans="3:4" x14ac:dyDescent="0.2">
      <c r="C407" s="14"/>
      <c r="D407" s="14"/>
    </row>
    <row r="408" spans="3:4" x14ac:dyDescent="0.2">
      <c r="C408" s="14"/>
      <c r="D408" s="14"/>
    </row>
    <row r="409" spans="3:4" x14ac:dyDescent="0.2">
      <c r="C409" s="14"/>
      <c r="D409" s="14"/>
    </row>
    <row r="410" spans="3:4" x14ac:dyDescent="0.2">
      <c r="C410" s="14"/>
      <c r="D410" s="14"/>
    </row>
    <row r="411" spans="3:4" x14ac:dyDescent="0.2">
      <c r="C411" s="14"/>
      <c r="D411" s="14"/>
    </row>
    <row r="412" spans="3:4" x14ac:dyDescent="0.2">
      <c r="C412" s="14"/>
      <c r="D412" s="14"/>
    </row>
    <row r="413" spans="3:4" x14ac:dyDescent="0.2">
      <c r="C413" s="14"/>
      <c r="D413" s="14"/>
    </row>
    <row r="414" spans="3:4" x14ac:dyDescent="0.2">
      <c r="C414" s="14"/>
      <c r="D414" s="14"/>
    </row>
    <row r="415" spans="3:4" x14ac:dyDescent="0.2">
      <c r="C415" s="14"/>
      <c r="D415" s="14"/>
    </row>
    <row r="416" spans="3:4" x14ac:dyDescent="0.2">
      <c r="C416" s="14"/>
      <c r="D416" s="14"/>
    </row>
    <row r="417" spans="3:4" x14ac:dyDescent="0.2">
      <c r="C417" s="14"/>
      <c r="D417" s="14"/>
    </row>
    <row r="418" spans="3:4" x14ac:dyDescent="0.2">
      <c r="C418" s="14"/>
      <c r="D418" s="14"/>
    </row>
    <row r="419" spans="3:4" x14ac:dyDescent="0.2">
      <c r="C419" s="14"/>
      <c r="D419" s="14"/>
    </row>
    <row r="420" spans="3:4" x14ac:dyDescent="0.2">
      <c r="C420" s="14"/>
      <c r="D420" s="14"/>
    </row>
    <row r="421" spans="3:4" x14ac:dyDescent="0.2">
      <c r="C421" s="14"/>
      <c r="D421" s="14"/>
    </row>
    <row r="422" spans="3:4" x14ac:dyDescent="0.2">
      <c r="C422" s="14"/>
      <c r="D422" s="14"/>
    </row>
    <row r="423" spans="3:4" x14ac:dyDescent="0.2">
      <c r="C423" s="14"/>
      <c r="D423" s="14"/>
    </row>
    <row r="424" spans="3:4" x14ac:dyDescent="0.2">
      <c r="C424" s="14"/>
      <c r="D424" s="14"/>
    </row>
    <row r="425" spans="3:4" x14ac:dyDescent="0.2">
      <c r="C425" s="14"/>
      <c r="D425" s="14"/>
    </row>
    <row r="426" spans="3:4" x14ac:dyDescent="0.2">
      <c r="C426" s="14"/>
      <c r="D426" s="14"/>
    </row>
    <row r="427" spans="3:4" x14ac:dyDescent="0.2">
      <c r="C427" s="14"/>
      <c r="D427" s="14"/>
    </row>
    <row r="428" spans="3:4" x14ac:dyDescent="0.2">
      <c r="C428" s="14"/>
      <c r="D428" s="14"/>
    </row>
    <row r="429" spans="3:4" x14ac:dyDescent="0.2">
      <c r="C429" s="14"/>
      <c r="D429" s="14"/>
    </row>
    <row r="430" spans="3:4" x14ac:dyDescent="0.2">
      <c r="C430" s="14"/>
      <c r="D430" s="14"/>
    </row>
    <row r="431" spans="3:4" x14ac:dyDescent="0.2">
      <c r="C431" s="14"/>
      <c r="D431" s="14"/>
    </row>
    <row r="432" spans="3:4" x14ac:dyDescent="0.2">
      <c r="C432" s="14"/>
      <c r="D432" s="14"/>
    </row>
    <row r="433" spans="3:4" x14ac:dyDescent="0.2">
      <c r="C433" s="14"/>
      <c r="D433" s="14"/>
    </row>
    <row r="434" spans="3:4" x14ac:dyDescent="0.2">
      <c r="C434" s="14"/>
      <c r="D434" s="14"/>
    </row>
    <row r="435" spans="3:4" x14ac:dyDescent="0.2">
      <c r="C435" s="14"/>
      <c r="D435" s="14"/>
    </row>
    <row r="436" spans="3:4" x14ac:dyDescent="0.2">
      <c r="C436" s="14"/>
      <c r="D436" s="14"/>
    </row>
    <row r="437" spans="3:4" x14ac:dyDescent="0.2">
      <c r="C437" s="14"/>
      <c r="D437" s="14"/>
    </row>
    <row r="438" spans="3:4" x14ac:dyDescent="0.2">
      <c r="C438" s="14"/>
      <c r="D438" s="14"/>
    </row>
    <row r="439" spans="3:4" x14ac:dyDescent="0.2">
      <c r="C439" s="14"/>
      <c r="D439" s="14"/>
    </row>
    <row r="440" spans="3:4" x14ac:dyDescent="0.2">
      <c r="C440" s="14"/>
      <c r="D440" s="14"/>
    </row>
    <row r="441" spans="3:4" x14ac:dyDescent="0.2">
      <c r="C441" s="14"/>
      <c r="D441" s="14"/>
    </row>
    <row r="442" spans="3:4" x14ac:dyDescent="0.2">
      <c r="C442" s="14"/>
      <c r="D442" s="14"/>
    </row>
    <row r="443" spans="3:4" x14ac:dyDescent="0.2">
      <c r="C443" s="14"/>
      <c r="D443" s="14"/>
    </row>
    <row r="444" spans="3:4" x14ac:dyDescent="0.2">
      <c r="C444" s="14"/>
      <c r="D444" s="14"/>
    </row>
    <row r="445" spans="3:4" x14ac:dyDescent="0.2">
      <c r="C445" s="14"/>
      <c r="D445" s="14"/>
    </row>
    <row r="446" spans="3:4" x14ac:dyDescent="0.2">
      <c r="C446" s="14"/>
      <c r="D446" s="14"/>
    </row>
    <row r="447" spans="3:4" x14ac:dyDescent="0.2">
      <c r="C447" s="14"/>
      <c r="D447" s="14"/>
    </row>
    <row r="448" spans="3:4" x14ac:dyDescent="0.2">
      <c r="C448" s="14"/>
      <c r="D448" s="14"/>
    </row>
    <row r="449" spans="3:4" x14ac:dyDescent="0.2">
      <c r="C449" s="14"/>
      <c r="D449" s="14"/>
    </row>
    <row r="450" spans="3:4" x14ac:dyDescent="0.2">
      <c r="C450" s="14"/>
      <c r="D450" s="14"/>
    </row>
    <row r="451" spans="3:4" x14ac:dyDescent="0.2">
      <c r="C451" s="14"/>
      <c r="D451" s="14"/>
    </row>
    <row r="452" spans="3:4" x14ac:dyDescent="0.2">
      <c r="C452" s="14"/>
      <c r="D452" s="14"/>
    </row>
    <row r="453" spans="3:4" x14ac:dyDescent="0.2">
      <c r="C453" s="14"/>
      <c r="D453" s="14"/>
    </row>
    <row r="454" spans="3:4" x14ac:dyDescent="0.2">
      <c r="C454" s="14"/>
      <c r="D454" s="14"/>
    </row>
    <row r="455" spans="3:4" x14ac:dyDescent="0.2">
      <c r="C455" s="14"/>
      <c r="D455" s="14"/>
    </row>
    <row r="456" spans="3:4" x14ac:dyDescent="0.2">
      <c r="C456" s="14"/>
      <c r="D456" s="14"/>
    </row>
    <row r="457" spans="3:4" x14ac:dyDescent="0.2">
      <c r="C457" s="14"/>
      <c r="D457" s="14"/>
    </row>
    <row r="458" spans="3:4" x14ac:dyDescent="0.2">
      <c r="C458" s="14"/>
      <c r="D458" s="14"/>
    </row>
    <row r="459" spans="3:4" x14ac:dyDescent="0.2">
      <c r="C459" s="14"/>
      <c r="D459" s="14"/>
    </row>
    <row r="460" spans="3:4" x14ac:dyDescent="0.2">
      <c r="C460" s="14"/>
      <c r="D460" s="14"/>
    </row>
    <row r="461" spans="3:4" x14ac:dyDescent="0.2">
      <c r="C461" s="14"/>
      <c r="D461" s="14"/>
    </row>
    <row r="462" spans="3:4" x14ac:dyDescent="0.2">
      <c r="C462" s="14"/>
      <c r="D462" s="14"/>
    </row>
    <row r="463" spans="3:4" x14ac:dyDescent="0.2">
      <c r="C463" s="14"/>
      <c r="D463" s="14"/>
    </row>
    <row r="464" spans="3:4" x14ac:dyDescent="0.2">
      <c r="C464" s="14"/>
      <c r="D464" s="14"/>
    </row>
    <row r="465" spans="3:4" x14ac:dyDescent="0.2">
      <c r="C465" s="14"/>
      <c r="D465" s="14"/>
    </row>
    <row r="466" spans="3:4" x14ac:dyDescent="0.2">
      <c r="C466" s="14"/>
      <c r="D466" s="14"/>
    </row>
    <row r="467" spans="3:4" x14ac:dyDescent="0.2">
      <c r="C467" s="14"/>
      <c r="D467" s="14"/>
    </row>
    <row r="468" spans="3:4" x14ac:dyDescent="0.2">
      <c r="C468" s="14"/>
      <c r="D468" s="14"/>
    </row>
    <row r="469" spans="3:4" x14ac:dyDescent="0.2">
      <c r="C469" s="14"/>
      <c r="D469" s="14"/>
    </row>
    <row r="470" spans="3:4" x14ac:dyDescent="0.2">
      <c r="C470" s="14"/>
      <c r="D470" s="14"/>
    </row>
    <row r="471" spans="3:4" x14ac:dyDescent="0.2">
      <c r="C471" s="14"/>
      <c r="D471" s="14"/>
    </row>
    <row r="472" spans="3:4" x14ac:dyDescent="0.2">
      <c r="C472" s="14"/>
      <c r="D472" s="14"/>
    </row>
    <row r="473" spans="3:4" x14ac:dyDescent="0.2">
      <c r="C473" s="14"/>
      <c r="D473" s="14"/>
    </row>
    <row r="474" spans="3:4" x14ac:dyDescent="0.2">
      <c r="C474" s="14"/>
      <c r="D474" s="14"/>
    </row>
    <row r="475" spans="3:4" x14ac:dyDescent="0.2">
      <c r="C475" s="14"/>
      <c r="D475" s="14"/>
    </row>
    <row r="476" spans="3:4" x14ac:dyDescent="0.2">
      <c r="C476" s="14"/>
      <c r="D476" s="14"/>
    </row>
    <row r="477" spans="3:4" x14ac:dyDescent="0.2">
      <c r="C477" s="14"/>
      <c r="D477" s="14"/>
    </row>
    <row r="478" spans="3:4" x14ac:dyDescent="0.2">
      <c r="C478" s="14"/>
      <c r="D478" s="14"/>
    </row>
    <row r="479" spans="3:4" x14ac:dyDescent="0.2">
      <c r="C479" s="14"/>
      <c r="D479" s="14"/>
    </row>
    <row r="480" spans="3:4" x14ac:dyDescent="0.2">
      <c r="C480" s="14"/>
      <c r="D480" s="14"/>
    </row>
    <row r="481" spans="3:4" x14ac:dyDescent="0.2">
      <c r="C481" s="14"/>
      <c r="D481" s="14"/>
    </row>
    <row r="482" spans="3:4" x14ac:dyDescent="0.2">
      <c r="C482" s="14"/>
      <c r="D482" s="14"/>
    </row>
    <row r="483" spans="3:4" x14ac:dyDescent="0.2">
      <c r="C483" s="14"/>
      <c r="D483" s="14"/>
    </row>
    <row r="484" spans="3:4" x14ac:dyDescent="0.2">
      <c r="C484" s="14"/>
      <c r="D484" s="14"/>
    </row>
    <row r="485" spans="3:4" x14ac:dyDescent="0.2">
      <c r="C485" s="14"/>
      <c r="D485" s="14"/>
    </row>
    <row r="486" spans="3:4" x14ac:dyDescent="0.2">
      <c r="C486" s="14"/>
      <c r="D486" s="14"/>
    </row>
    <row r="487" spans="3:4" x14ac:dyDescent="0.2">
      <c r="C487" s="14"/>
      <c r="D487" s="14"/>
    </row>
    <row r="488" spans="3:4" x14ac:dyDescent="0.2">
      <c r="C488" s="14"/>
      <c r="D488" s="14"/>
    </row>
    <row r="489" spans="3:4" x14ac:dyDescent="0.2">
      <c r="C489" s="14"/>
      <c r="D489" s="14"/>
    </row>
    <row r="490" spans="3:4" x14ac:dyDescent="0.2">
      <c r="C490" s="14"/>
      <c r="D490" s="14"/>
    </row>
    <row r="491" spans="3:4" x14ac:dyDescent="0.2">
      <c r="C491" s="14"/>
      <c r="D491" s="14"/>
    </row>
    <row r="492" spans="3:4" x14ac:dyDescent="0.2">
      <c r="C492" s="14"/>
      <c r="D492" s="14"/>
    </row>
    <row r="493" spans="3:4" x14ac:dyDescent="0.2">
      <c r="C493" s="14"/>
      <c r="D493" s="14"/>
    </row>
    <row r="494" spans="3:4" x14ac:dyDescent="0.2">
      <c r="C494" s="14"/>
      <c r="D494" s="14"/>
    </row>
    <row r="495" spans="3:4" x14ac:dyDescent="0.2">
      <c r="C495" s="14"/>
      <c r="D495" s="14"/>
    </row>
    <row r="496" spans="3:4" x14ac:dyDescent="0.2">
      <c r="C496" s="14"/>
      <c r="D496" s="14"/>
    </row>
    <row r="497" spans="3:4" x14ac:dyDescent="0.2">
      <c r="C497" s="14"/>
      <c r="D497" s="14"/>
    </row>
    <row r="498" spans="3:4" x14ac:dyDescent="0.2">
      <c r="C498" s="14"/>
      <c r="D498" s="14"/>
    </row>
    <row r="499" spans="3:4" x14ac:dyDescent="0.2">
      <c r="C499" s="14"/>
      <c r="D499" s="14"/>
    </row>
    <row r="500" spans="3:4" x14ac:dyDescent="0.2">
      <c r="C500" s="14"/>
      <c r="D500" s="14"/>
    </row>
    <row r="501" spans="3:4" x14ac:dyDescent="0.2">
      <c r="C501" s="14"/>
      <c r="D501" s="14"/>
    </row>
    <row r="502" spans="3:4" x14ac:dyDescent="0.2">
      <c r="C502" s="14"/>
      <c r="D502" s="14"/>
    </row>
    <row r="503" spans="3:4" x14ac:dyDescent="0.2">
      <c r="C503" s="14"/>
      <c r="D503" s="14"/>
    </row>
    <row r="504" spans="3:4" x14ac:dyDescent="0.2">
      <c r="C504" s="14"/>
      <c r="D504" s="14"/>
    </row>
    <row r="505" spans="3:4" x14ac:dyDescent="0.2">
      <c r="C505" s="14"/>
      <c r="D505" s="14"/>
    </row>
    <row r="506" spans="3:4" x14ac:dyDescent="0.2">
      <c r="C506" s="14"/>
      <c r="D506" s="14"/>
    </row>
    <row r="507" spans="3:4" x14ac:dyDescent="0.2">
      <c r="C507" s="14"/>
      <c r="D507" s="14"/>
    </row>
    <row r="508" spans="3:4" x14ac:dyDescent="0.2">
      <c r="C508" s="14"/>
      <c r="D508" s="14"/>
    </row>
    <row r="509" spans="3:4" x14ac:dyDescent="0.2">
      <c r="C509" s="14"/>
      <c r="D509" s="14"/>
    </row>
    <row r="510" spans="3:4" x14ac:dyDescent="0.2">
      <c r="C510" s="14"/>
      <c r="D510" s="14"/>
    </row>
    <row r="511" spans="3:4" x14ac:dyDescent="0.2">
      <c r="C511" s="14"/>
      <c r="D511" s="14"/>
    </row>
    <row r="512" spans="3:4" x14ac:dyDescent="0.2">
      <c r="C512" s="14"/>
      <c r="D512" s="14"/>
    </row>
    <row r="513" spans="3:4" x14ac:dyDescent="0.2">
      <c r="C513" s="14"/>
      <c r="D513" s="14"/>
    </row>
    <row r="514" spans="3:4" x14ac:dyDescent="0.2">
      <c r="C514" s="14"/>
      <c r="D514" s="14"/>
    </row>
    <row r="515" spans="3:4" x14ac:dyDescent="0.2">
      <c r="C515" s="14"/>
      <c r="D515" s="14"/>
    </row>
    <row r="516" spans="3:4" x14ac:dyDescent="0.2">
      <c r="C516" s="14"/>
      <c r="D516" s="14"/>
    </row>
    <row r="517" spans="3:4" x14ac:dyDescent="0.2">
      <c r="C517" s="14"/>
      <c r="D517" s="14"/>
    </row>
    <row r="518" spans="3:4" x14ac:dyDescent="0.2">
      <c r="C518" s="14"/>
      <c r="D518" s="14"/>
    </row>
    <row r="519" spans="3:4" x14ac:dyDescent="0.2">
      <c r="C519" s="14"/>
      <c r="D519" s="14"/>
    </row>
    <row r="520" spans="3:4" x14ac:dyDescent="0.2">
      <c r="C520" s="14"/>
      <c r="D520" s="14"/>
    </row>
    <row r="521" spans="3:4" x14ac:dyDescent="0.2">
      <c r="C521" s="14"/>
      <c r="D521" s="14"/>
    </row>
    <row r="522" spans="3:4" x14ac:dyDescent="0.2">
      <c r="C522" s="14"/>
      <c r="D522" s="14"/>
    </row>
    <row r="523" spans="3:4" x14ac:dyDescent="0.2">
      <c r="C523" s="14"/>
      <c r="D523" s="14"/>
    </row>
    <row r="524" spans="3:4" x14ac:dyDescent="0.2">
      <c r="C524" s="14"/>
      <c r="D524" s="14"/>
    </row>
    <row r="525" spans="3:4" x14ac:dyDescent="0.2">
      <c r="C525" s="14"/>
      <c r="D525" s="14"/>
    </row>
    <row r="526" spans="3:4" x14ac:dyDescent="0.2">
      <c r="C526" s="14"/>
      <c r="D526" s="14"/>
    </row>
    <row r="527" spans="3:4" x14ac:dyDescent="0.2">
      <c r="C527" s="14"/>
      <c r="D527" s="14"/>
    </row>
    <row r="528" spans="3:4" x14ac:dyDescent="0.2">
      <c r="C528" s="14"/>
      <c r="D528" s="14"/>
    </row>
    <row r="529" spans="3:4" x14ac:dyDescent="0.2">
      <c r="C529" s="14"/>
      <c r="D529" s="14"/>
    </row>
    <row r="530" spans="3:4" x14ac:dyDescent="0.2">
      <c r="C530" s="14"/>
      <c r="D530" s="14"/>
    </row>
    <row r="531" spans="3:4" x14ac:dyDescent="0.2">
      <c r="C531" s="14"/>
      <c r="D531" s="14"/>
    </row>
    <row r="532" spans="3:4" x14ac:dyDescent="0.2">
      <c r="C532" s="14"/>
      <c r="D532" s="14"/>
    </row>
    <row r="533" spans="3:4" x14ac:dyDescent="0.2">
      <c r="C533" s="14"/>
      <c r="D533" s="14"/>
    </row>
    <row r="534" spans="3:4" x14ac:dyDescent="0.2">
      <c r="C534" s="14"/>
      <c r="D534" s="14"/>
    </row>
    <row r="535" spans="3:4" x14ac:dyDescent="0.2">
      <c r="C535" s="14"/>
      <c r="D535" s="14"/>
    </row>
    <row r="536" spans="3:4" x14ac:dyDescent="0.2">
      <c r="C536" s="14"/>
      <c r="D536" s="14"/>
    </row>
    <row r="537" spans="3:4" x14ac:dyDescent="0.2">
      <c r="C537" s="14"/>
      <c r="D537" s="14"/>
    </row>
    <row r="538" spans="3:4" x14ac:dyDescent="0.2">
      <c r="C538" s="14"/>
      <c r="D538" s="14"/>
    </row>
    <row r="539" spans="3:4" x14ac:dyDescent="0.2">
      <c r="C539" s="14"/>
      <c r="D539" s="14"/>
    </row>
    <row r="540" spans="3:4" x14ac:dyDescent="0.2">
      <c r="C540" s="14"/>
      <c r="D540" s="14"/>
    </row>
    <row r="541" spans="3:4" x14ac:dyDescent="0.2">
      <c r="C541" s="14"/>
      <c r="D541" s="14"/>
    </row>
    <row r="542" spans="3:4" x14ac:dyDescent="0.2">
      <c r="C542" s="14"/>
      <c r="D542" s="14"/>
    </row>
    <row r="543" spans="3:4" x14ac:dyDescent="0.2">
      <c r="C543" s="14"/>
      <c r="D543" s="14"/>
    </row>
    <row r="544" spans="3:4" x14ac:dyDescent="0.2">
      <c r="C544" s="14"/>
      <c r="D544" s="14"/>
    </row>
    <row r="545" spans="3:4" x14ac:dyDescent="0.2">
      <c r="C545" s="14"/>
      <c r="D545" s="14"/>
    </row>
    <row r="546" spans="3:4" x14ac:dyDescent="0.2">
      <c r="C546" s="14"/>
      <c r="D546" s="14"/>
    </row>
    <row r="547" spans="3:4" x14ac:dyDescent="0.2">
      <c r="C547" s="14"/>
      <c r="D547" s="14"/>
    </row>
    <row r="548" spans="3:4" x14ac:dyDescent="0.2">
      <c r="C548" s="14"/>
      <c r="D548" s="14"/>
    </row>
    <row r="549" spans="3:4" x14ac:dyDescent="0.2">
      <c r="C549" s="14"/>
      <c r="D549" s="14"/>
    </row>
    <row r="550" spans="3:4" x14ac:dyDescent="0.2">
      <c r="C550" s="14"/>
      <c r="D550" s="14"/>
    </row>
    <row r="551" spans="3:4" x14ac:dyDescent="0.2">
      <c r="C551" s="14"/>
      <c r="D551" s="14"/>
    </row>
    <row r="552" spans="3:4" x14ac:dyDescent="0.2">
      <c r="C552" s="14"/>
      <c r="D552" s="14"/>
    </row>
    <row r="553" spans="3:4" x14ac:dyDescent="0.2">
      <c r="C553" s="14"/>
      <c r="D553" s="14"/>
    </row>
    <row r="554" spans="3:4" x14ac:dyDescent="0.2">
      <c r="C554" s="14"/>
      <c r="D554" s="14"/>
    </row>
    <row r="555" spans="3:4" x14ac:dyDescent="0.2">
      <c r="C555" s="14"/>
      <c r="D555" s="14"/>
    </row>
    <row r="556" spans="3:4" x14ac:dyDescent="0.2">
      <c r="C556" s="14"/>
      <c r="D556" s="14"/>
    </row>
    <row r="557" spans="3:4" x14ac:dyDescent="0.2">
      <c r="C557" s="14"/>
      <c r="D557" s="14"/>
    </row>
    <row r="558" spans="3:4" x14ac:dyDescent="0.2">
      <c r="C558" s="14"/>
      <c r="D558" s="14"/>
    </row>
    <row r="559" spans="3:4" x14ac:dyDescent="0.2">
      <c r="C559" s="14"/>
      <c r="D559" s="14"/>
    </row>
    <row r="560" spans="3:4" x14ac:dyDescent="0.2">
      <c r="C560" s="14"/>
      <c r="D560" s="14"/>
    </row>
    <row r="561" spans="3:4" x14ac:dyDescent="0.2">
      <c r="C561" s="14"/>
      <c r="D561" s="14"/>
    </row>
    <row r="562" spans="3:4" x14ac:dyDescent="0.2">
      <c r="C562" s="14"/>
      <c r="D562" s="14"/>
    </row>
    <row r="563" spans="3:4" x14ac:dyDescent="0.2">
      <c r="C563" s="14"/>
      <c r="D563" s="14"/>
    </row>
    <row r="564" spans="3:4" x14ac:dyDescent="0.2">
      <c r="C564" s="14"/>
      <c r="D564" s="14"/>
    </row>
    <row r="565" spans="3:4" x14ac:dyDescent="0.2">
      <c r="C565" s="14"/>
      <c r="D565" s="14"/>
    </row>
    <row r="566" spans="3:4" x14ac:dyDescent="0.2">
      <c r="C566" s="14"/>
      <c r="D566" s="14"/>
    </row>
    <row r="567" spans="3:4" x14ac:dyDescent="0.2">
      <c r="C567" s="14"/>
      <c r="D567" s="14"/>
    </row>
    <row r="568" spans="3:4" x14ac:dyDescent="0.2">
      <c r="C568" s="14"/>
      <c r="D568" s="14"/>
    </row>
    <row r="569" spans="3:4" x14ac:dyDescent="0.2">
      <c r="C569" s="14"/>
      <c r="D569" s="14"/>
    </row>
    <row r="570" spans="3:4" x14ac:dyDescent="0.2">
      <c r="C570" s="14"/>
      <c r="D570" s="14"/>
    </row>
    <row r="571" spans="3:4" x14ac:dyDescent="0.2">
      <c r="C571" s="14"/>
      <c r="D571" s="14"/>
    </row>
    <row r="572" spans="3:4" x14ac:dyDescent="0.2">
      <c r="C572" s="14"/>
      <c r="D572" s="14"/>
    </row>
    <row r="573" spans="3:4" x14ac:dyDescent="0.2">
      <c r="C573" s="14"/>
      <c r="D573" s="14"/>
    </row>
    <row r="574" spans="3:4" x14ac:dyDescent="0.2">
      <c r="C574" s="14"/>
      <c r="D574" s="14"/>
    </row>
    <row r="575" spans="3:4" x14ac:dyDescent="0.2">
      <c r="C575" s="14"/>
      <c r="D575" s="14"/>
    </row>
    <row r="576" spans="3:4" x14ac:dyDescent="0.2">
      <c r="C576" s="14"/>
      <c r="D576" s="14"/>
    </row>
    <row r="577" spans="3:4" x14ac:dyDescent="0.2">
      <c r="C577" s="14"/>
      <c r="D577" s="14"/>
    </row>
    <row r="578" spans="3:4" x14ac:dyDescent="0.2">
      <c r="C578" s="14"/>
      <c r="D578" s="14"/>
    </row>
    <row r="579" spans="3:4" x14ac:dyDescent="0.2">
      <c r="C579" s="14"/>
      <c r="D579" s="14"/>
    </row>
    <row r="580" spans="3:4" x14ac:dyDescent="0.2">
      <c r="C580" s="14"/>
      <c r="D580" s="14"/>
    </row>
    <row r="581" spans="3:4" x14ac:dyDescent="0.2">
      <c r="C581" s="14"/>
      <c r="D581" s="14"/>
    </row>
    <row r="582" spans="3:4" x14ac:dyDescent="0.2">
      <c r="C582" s="14"/>
      <c r="D582" s="14"/>
    </row>
    <row r="583" spans="3:4" x14ac:dyDescent="0.2">
      <c r="C583" s="14"/>
      <c r="D583" s="14"/>
    </row>
    <row r="584" spans="3:4" x14ac:dyDescent="0.2">
      <c r="C584" s="14"/>
      <c r="D584" s="14"/>
    </row>
    <row r="585" spans="3:4" x14ac:dyDescent="0.2">
      <c r="C585" s="14"/>
      <c r="D585" s="14"/>
    </row>
    <row r="586" spans="3:4" x14ac:dyDescent="0.2">
      <c r="C586" s="14"/>
      <c r="D586" s="14"/>
    </row>
    <row r="587" spans="3:4" x14ac:dyDescent="0.2">
      <c r="C587" s="14"/>
      <c r="D587" s="14"/>
    </row>
    <row r="588" spans="3:4" x14ac:dyDescent="0.2">
      <c r="C588" s="14"/>
      <c r="D588" s="14"/>
    </row>
    <row r="589" spans="3:4" x14ac:dyDescent="0.2">
      <c r="C589" s="14"/>
      <c r="D589" s="14"/>
    </row>
    <row r="590" spans="3:4" x14ac:dyDescent="0.2">
      <c r="C590" s="14"/>
      <c r="D590" s="14"/>
    </row>
    <row r="591" spans="3:4" x14ac:dyDescent="0.2">
      <c r="C591" s="14"/>
      <c r="D591" s="14"/>
    </row>
    <row r="592" spans="3:4" x14ac:dyDescent="0.2">
      <c r="C592" s="14"/>
      <c r="D592" s="14"/>
    </row>
    <row r="593" spans="3:4" x14ac:dyDescent="0.2">
      <c r="C593" s="14"/>
      <c r="D593" s="14"/>
    </row>
    <row r="594" spans="3:4" x14ac:dyDescent="0.2">
      <c r="C594" s="14"/>
      <c r="D594" s="14"/>
    </row>
    <row r="595" spans="3:4" x14ac:dyDescent="0.2">
      <c r="C595" s="14"/>
      <c r="D595" s="14"/>
    </row>
    <row r="596" spans="3:4" x14ac:dyDescent="0.2">
      <c r="C596" s="14"/>
      <c r="D596" s="14"/>
    </row>
    <row r="597" spans="3:4" x14ac:dyDescent="0.2">
      <c r="C597" s="14"/>
      <c r="D597" s="14"/>
    </row>
    <row r="598" spans="3:4" x14ac:dyDescent="0.2">
      <c r="C598" s="14"/>
      <c r="D598" s="14"/>
    </row>
    <row r="599" spans="3:4" x14ac:dyDescent="0.2">
      <c r="C599" s="14"/>
      <c r="D599" s="14"/>
    </row>
    <row r="600" spans="3:4" x14ac:dyDescent="0.2">
      <c r="C600" s="14"/>
      <c r="D600" s="14"/>
    </row>
    <row r="601" spans="3:4" x14ac:dyDescent="0.2">
      <c r="C601" s="14"/>
      <c r="D601" s="14"/>
    </row>
    <row r="602" spans="3:4" x14ac:dyDescent="0.2">
      <c r="C602" s="14"/>
      <c r="D602" s="14"/>
    </row>
    <row r="603" spans="3:4" x14ac:dyDescent="0.2">
      <c r="C603" s="14"/>
      <c r="D603" s="14"/>
    </row>
    <row r="604" spans="3:4" x14ac:dyDescent="0.2">
      <c r="C604" s="14"/>
      <c r="D604" s="14"/>
    </row>
    <row r="605" spans="3:4" x14ac:dyDescent="0.2">
      <c r="C605" s="14"/>
      <c r="D605" s="14"/>
    </row>
    <row r="606" spans="3:4" x14ac:dyDescent="0.2">
      <c r="C606" s="14"/>
      <c r="D606" s="14"/>
    </row>
    <row r="607" spans="3:4" x14ac:dyDescent="0.2">
      <c r="C607" s="14"/>
      <c r="D607" s="14"/>
    </row>
    <row r="608" spans="3:4" x14ac:dyDescent="0.2">
      <c r="C608" s="14"/>
      <c r="D608" s="14"/>
    </row>
    <row r="609" spans="3:4" x14ac:dyDescent="0.2">
      <c r="C609" s="14"/>
      <c r="D609" s="14"/>
    </row>
    <row r="610" spans="3:4" x14ac:dyDescent="0.2">
      <c r="C610" s="14"/>
      <c r="D610" s="14"/>
    </row>
    <row r="611" spans="3:4" x14ac:dyDescent="0.2">
      <c r="C611" s="14"/>
      <c r="D611" s="14"/>
    </row>
    <row r="612" spans="3:4" x14ac:dyDescent="0.2">
      <c r="C612" s="14"/>
      <c r="D612" s="14"/>
    </row>
    <row r="613" spans="3:4" x14ac:dyDescent="0.2">
      <c r="C613" s="14"/>
      <c r="D613" s="14"/>
    </row>
    <row r="614" spans="3:4" x14ac:dyDescent="0.2">
      <c r="C614" s="14"/>
      <c r="D614" s="14"/>
    </row>
    <row r="615" spans="3:4" x14ac:dyDescent="0.2">
      <c r="C615" s="14"/>
      <c r="D615" s="14"/>
    </row>
    <row r="616" spans="3:4" x14ac:dyDescent="0.2">
      <c r="C616" s="14"/>
      <c r="D616" s="14"/>
    </row>
    <row r="617" spans="3:4" x14ac:dyDescent="0.2">
      <c r="C617" s="14"/>
      <c r="D617" s="14"/>
    </row>
    <row r="618" spans="3:4" x14ac:dyDescent="0.2">
      <c r="C618" s="14"/>
      <c r="D618" s="14"/>
    </row>
    <row r="619" spans="3:4" x14ac:dyDescent="0.2">
      <c r="C619" s="14"/>
      <c r="D619" s="14"/>
    </row>
    <row r="620" spans="3:4" x14ac:dyDescent="0.2">
      <c r="C620" s="14"/>
      <c r="D620" s="14"/>
    </row>
    <row r="621" spans="3:4" x14ac:dyDescent="0.2">
      <c r="C621" s="14"/>
      <c r="D621" s="14"/>
    </row>
    <row r="622" spans="3:4" x14ac:dyDescent="0.2">
      <c r="C622" s="14"/>
      <c r="D622" s="14"/>
    </row>
    <row r="623" spans="3:4" x14ac:dyDescent="0.2">
      <c r="C623" s="14"/>
      <c r="D623" s="14"/>
    </row>
    <row r="624" spans="3:4" x14ac:dyDescent="0.2">
      <c r="C624" s="14"/>
      <c r="D624" s="14"/>
    </row>
    <row r="625" spans="3:4" x14ac:dyDescent="0.2">
      <c r="C625" s="14"/>
      <c r="D625" s="14"/>
    </row>
    <row r="626" spans="3:4" x14ac:dyDescent="0.2">
      <c r="C626" s="14"/>
      <c r="D626" s="14"/>
    </row>
    <row r="627" spans="3:4" x14ac:dyDescent="0.2">
      <c r="C627" s="14"/>
      <c r="D627" s="14"/>
    </row>
    <row r="628" spans="3:4" x14ac:dyDescent="0.2">
      <c r="C628" s="14"/>
      <c r="D628" s="14"/>
    </row>
    <row r="629" spans="3:4" x14ac:dyDescent="0.2">
      <c r="C629" s="14"/>
      <c r="D629" s="14"/>
    </row>
    <row r="630" spans="3:4" x14ac:dyDescent="0.2">
      <c r="C630" s="14"/>
      <c r="D630" s="14"/>
    </row>
    <row r="631" spans="3:4" x14ac:dyDescent="0.2">
      <c r="C631" s="14"/>
      <c r="D631" s="14"/>
    </row>
    <row r="632" spans="3:4" x14ac:dyDescent="0.2">
      <c r="C632" s="14"/>
      <c r="D632" s="14"/>
    </row>
    <row r="633" spans="3:4" x14ac:dyDescent="0.2">
      <c r="C633" s="14"/>
      <c r="D633" s="14"/>
    </row>
    <row r="634" spans="3:4" x14ac:dyDescent="0.2">
      <c r="C634" s="14"/>
      <c r="D634" s="14"/>
    </row>
    <row r="635" spans="3:4" x14ac:dyDescent="0.2">
      <c r="C635" s="14"/>
      <c r="D635" s="14"/>
    </row>
    <row r="636" spans="3:4" x14ac:dyDescent="0.2">
      <c r="C636" s="14"/>
      <c r="D636" s="14"/>
    </row>
    <row r="637" spans="3:4" x14ac:dyDescent="0.2">
      <c r="C637" s="14"/>
      <c r="D637" s="14"/>
    </row>
    <row r="638" spans="3:4" x14ac:dyDescent="0.2">
      <c r="C638" s="14"/>
      <c r="D638" s="14"/>
    </row>
    <row r="639" spans="3:4" x14ac:dyDescent="0.2">
      <c r="C639" s="14"/>
      <c r="D639" s="14"/>
    </row>
    <row r="640" spans="3:4" x14ac:dyDescent="0.2">
      <c r="C640" s="14"/>
      <c r="D640" s="14"/>
    </row>
    <row r="641" spans="3:4" x14ac:dyDescent="0.2">
      <c r="C641" s="14"/>
      <c r="D641" s="14"/>
    </row>
    <row r="642" spans="3:4" x14ac:dyDescent="0.2">
      <c r="C642" s="14"/>
      <c r="D642" s="14"/>
    </row>
    <row r="643" spans="3:4" x14ac:dyDescent="0.2">
      <c r="C643" s="14"/>
      <c r="D643" s="14"/>
    </row>
    <row r="644" spans="3:4" x14ac:dyDescent="0.2">
      <c r="C644" s="14"/>
      <c r="D644" s="14"/>
    </row>
    <row r="645" spans="3:4" x14ac:dyDescent="0.2">
      <c r="C645" s="14"/>
      <c r="D645" s="14"/>
    </row>
    <row r="646" spans="3:4" x14ac:dyDescent="0.2">
      <c r="C646" s="14"/>
      <c r="D646" s="14"/>
    </row>
    <row r="647" spans="3:4" x14ac:dyDescent="0.2">
      <c r="C647" s="14"/>
      <c r="D647" s="14"/>
    </row>
    <row r="648" spans="3:4" x14ac:dyDescent="0.2">
      <c r="C648" s="14"/>
      <c r="D648" s="14"/>
    </row>
    <row r="649" spans="3:4" x14ac:dyDescent="0.2">
      <c r="C649" s="14"/>
      <c r="D649" s="14"/>
    </row>
    <row r="650" spans="3:4" x14ac:dyDescent="0.2">
      <c r="C650" s="14"/>
      <c r="D650" s="14"/>
    </row>
    <row r="651" spans="3:4" x14ac:dyDescent="0.2">
      <c r="C651" s="14"/>
      <c r="D651" s="14"/>
    </row>
    <row r="652" spans="3:4" x14ac:dyDescent="0.2">
      <c r="C652" s="14"/>
      <c r="D652" s="14"/>
    </row>
    <row r="653" spans="3:4" x14ac:dyDescent="0.2">
      <c r="C653" s="14"/>
      <c r="D653" s="14"/>
    </row>
    <row r="654" spans="3:4" x14ac:dyDescent="0.2">
      <c r="C654" s="14"/>
      <c r="D654" s="14"/>
    </row>
    <row r="655" spans="3:4" x14ac:dyDescent="0.2">
      <c r="C655" s="14"/>
      <c r="D655" s="14"/>
    </row>
    <row r="656" spans="3:4" x14ac:dyDescent="0.2">
      <c r="C656" s="14"/>
      <c r="D656" s="14"/>
    </row>
    <row r="657" spans="3:4" x14ac:dyDescent="0.2">
      <c r="C657" s="14"/>
      <c r="D657" s="14"/>
    </row>
    <row r="658" spans="3:4" x14ac:dyDescent="0.2">
      <c r="C658" s="14"/>
      <c r="D658" s="14"/>
    </row>
    <row r="659" spans="3:4" x14ac:dyDescent="0.2">
      <c r="C659" s="14"/>
      <c r="D659" s="14"/>
    </row>
    <row r="660" spans="3:4" x14ac:dyDescent="0.2">
      <c r="C660" s="14"/>
      <c r="D660" s="14"/>
    </row>
    <row r="661" spans="3:4" x14ac:dyDescent="0.2">
      <c r="C661" s="14"/>
      <c r="D661" s="14"/>
    </row>
    <row r="662" spans="3:4" x14ac:dyDescent="0.2">
      <c r="C662" s="14"/>
      <c r="D662" s="14"/>
    </row>
    <row r="663" spans="3:4" x14ac:dyDescent="0.2">
      <c r="C663" s="14"/>
      <c r="D663" s="14"/>
    </row>
    <row r="664" spans="3:4" x14ac:dyDescent="0.2">
      <c r="C664" s="14"/>
      <c r="D664" s="14"/>
    </row>
    <row r="665" spans="3:4" x14ac:dyDescent="0.2">
      <c r="C665" s="14"/>
      <c r="D665" s="14"/>
    </row>
    <row r="666" spans="3:4" x14ac:dyDescent="0.2">
      <c r="C666" s="14"/>
      <c r="D666" s="14"/>
    </row>
    <row r="667" spans="3:4" x14ac:dyDescent="0.2">
      <c r="C667" s="14"/>
      <c r="D667" s="14"/>
    </row>
    <row r="668" spans="3:4" x14ac:dyDescent="0.2">
      <c r="C668" s="14"/>
      <c r="D668" s="14"/>
    </row>
    <row r="669" spans="3:4" x14ac:dyDescent="0.2">
      <c r="C669" s="14"/>
      <c r="D669" s="14"/>
    </row>
    <row r="670" spans="3:4" x14ac:dyDescent="0.2">
      <c r="C670" s="14"/>
      <c r="D670" s="14"/>
    </row>
    <row r="671" spans="3:4" x14ac:dyDescent="0.2">
      <c r="C671" s="14"/>
      <c r="D671" s="14"/>
    </row>
    <row r="672" spans="3:4" x14ac:dyDescent="0.2">
      <c r="C672" s="14"/>
      <c r="D672" s="14"/>
    </row>
    <row r="673" spans="3:4" x14ac:dyDescent="0.2">
      <c r="C673" s="14"/>
      <c r="D673" s="14"/>
    </row>
    <row r="674" spans="3:4" x14ac:dyDescent="0.2">
      <c r="C674" s="14"/>
      <c r="D674" s="14"/>
    </row>
    <row r="675" spans="3:4" x14ac:dyDescent="0.2">
      <c r="C675" s="14"/>
      <c r="D675" s="14"/>
    </row>
    <row r="676" spans="3:4" x14ac:dyDescent="0.2">
      <c r="C676" s="14"/>
      <c r="D676" s="14"/>
    </row>
    <row r="677" spans="3:4" x14ac:dyDescent="0.2">
      <c r="C677" s="14"/>
      <c r="D677" s="14"/>
    </row>
    <row r="678" spans="3:4" x14ac:dyDescent="0.2">
      <c r="C678" s="14"/>
      <c r="D678" s="14"/>
    </row>
    <row r="679" spans="3:4" x14ac:dyDescent="0.2">
      <c r="C679" s="14"/>
      <c r="D679" s="14"/>
    </row>
    <row r="680" spans="3:4" x14ac:dyDescent="0.2">
      <c r="C680" s="14"/>
      <c r="D680" s="14"/>
    </row>
    <row r="681" spans="3:4" x14ac:dyDescent="0.2">
      <c r="C681" s="14"/>
      <c r="D681" s="14"/>
    </row>
    <row r="682" spans="3:4" x14ac:dyDescent="0.2">
      <c r="C682" s="14"/>
      <c r="D682" s="14"/>
    </row>
    <row r="683" spans="3:4" x14ac:dyDescent="0.2">
      <c r="C683" s="14"/>
      <c r="D683" s="14"/>
    </row>
    <row r="684" spans="3:4" x14ac:dyDescent="0.2">
      <c r="C684" s="14"/>
      <c r="D684" s="14"/>
    </row>
    <row r="685" spans="3:4" x14ac:dyDescent="0.2">
      <c r="C685" s="14"/>
      <c r="D685" s="14"/>
    </row>
    <row r="686" spans="3:4" x14ac:dyDescent="0.2">
      <c r="C686" s="14"/>
      <c r="D686" s="14"/>
    </row>
    <row r="687" spans="3:4" x14ac:dyDescent="0.2">
      <c r="C687" s="14"/>
      <c r="D687" s="14"/>
    </row>
    <row r="688" spans="3:4" x14ac:dyDescent="0.2">
      <c r="C688" s="14"/>
      <c r="D688" s="14"/>
    </row>
    <row r="689" spans="3:4" x14ac:dyDescent="0.2">
      <c r="C689" s="14"/>
      <c r="D689" s="14"/>
    </row>
    <row r="690" spans="3:4" x14ac:dyDescent="0.2">
      <c r="C690" s="14"/>
      <c r="D690" s="14"/>
    </row>
    <row r="691" spans="3:4" x14ac:dyDescent="0.2">
      <c r="C691" s="14"/>
      <c r="D691" s="14"/>
    </row>
    <row r="692" spans="3:4" x14ac:dyDescent="0.2">
      <c r="C692" s="14"/>
      <c r="D692" s="14"/>
    </row>
    <row r="693" spans="3:4" x14ac:dyDescent="0.2">
      <c r="C693" s="14"/>
      <c r="D693" s="14"/>
    </row>
    <row r="694" spans="3:4" x14ac:dyDescent="0.2">
      <c r="C694" s="14"/>
      <c r="D694" s="14"/>
    </row>
    <row r="695" spans="3:4" x14ac:dyDescent="0.2">
      <c r="C695" s="14"/>
      <c r="D695" s="14"/>
    </row>
    <row r="696" spans="3:4" x14ac:dyDescent="0.2">
      <c r="C696" s="14"/>
      <c r="D696" s="14"/>
    </row>
    <row r="697" spans="3:4" x14ac:dyDescent="0.2">
      <c r="C697" s="14"/>
      <c r="D697" s="14"/>
    </row>
    <row r="698" spans="3:4" x14ac:dyDescent="0.2">
      <c r="C698" s="14"/>
      <c r="D698" s="14"/>
    </row>
    <row r="699" spans="3:4" x14ac:dyDescent="0.2">
      <c r="C699" s="14"/>
      <c r="D699" s="14"/>
    </row>
    <row r="700" spans="3:4" x14ac:dyDescent="0.2">
      <c r="C700" s="14"/>
      <c r="D700" s="14"/>
    </row>
    <row r="701" spans="3:4" x14ac:dyDescent="0.2">
      <c r="C701" s="14"/>
      <c r="D701" s="14"/>
    </row>
    <row r="702" spans="3:4" x14ac:dyDescent="0.2">
      <c r="C702" s="14"/>
      <c r="D702" s="14"/>
    </row>
    <row r="703" spans="3:4" x14ac:dyDescent="0.2">
      <c r="C703" s="14"/>
      <c r="D703" s="14"/>
    </row>
    <row r="704" spans="3:4" x14ac:dyDescent="0.2">
      <c r="C704" s="14"/>
      <c r="D704" s="14"/>
    </row>
    <row r="705" spans="3:4" x14ac:dyDescent="0.2">
      <c r="C705" s="14"/>
      <c r="D705" s="14"/>
    </row>
    <row r="706" spans="3:4" x14ac:dyDescent="0.2">
      <c r="C706" s="14"/>
      <c r="D706" s="14"/>
    </row>
    <row r="707" spans="3:4" x14ac:dyDescent="0.2">
      <c r="C707" s="14"/>
      <c r="D707" s="14"/>
    </row>
    <row r="708" spans="3:4" x14ac:dyDescent="0.2">
      <c r="C708" s="14"/>
      <c r="D708" s="14"/>
    </row>
    <row r="709" spans="3:4" x14ac:dyDescent="0.2">
      <c r="C709" s="14"/>
      <c r="D709" s="14"/>
    </row>
    <row r="710" spans="3:4" x14ac:dyDescent="0.2">
      <c r="C710" s="14"/>
      <c r="D710" s="14"/>
    </row>
    <row r="711" spans="3:4" x14ac:dyDescent="0.2">
      <c r="C711" s="14"/>
      <c r="D711" s="14"/>
    </row>
    <row r="712" spans="3:4" x14ac:dyDescent="0.2">
      <c r="C712" s="14"/>
      <c r="D712" s="14"/>
    </row>
    <row r="713" spans="3:4" x14ac:dyDescent="0.2">
      <c r="C713" s="14"/>
      <c r="D713" s="14"/>
    </row>
    <row r="714" spans="3:4" x14ac:dyDescent="0.2">
      <c r="C714" s="14"/>
      <c r="D714" s="14"/>
    </row>
    <row r="715" spans="3:4" x14ac:dyDescent="0.2">
      <c r="C715" s="14"/>
      <c r="D715" s="14"/>
    </row>
    <row r="716" spans="3:4" x14ac:dyDescent="0.2">
      <c r="C716" s="14"/>
      <c r="D716" s="14"/>
    </row>
    <row r="717" spans="3:4" x14ac:dyDescent="0.2">
      <c r="C717" s="14"/>
      <c r="D717" s="14"/>
    </row>
    <row r="718" spans="3:4" x14ac:dyDescent="0.2">
      <c r="C718" s="14"/>
      <c r="D718" s="14"/>
    </row>
    <row r="719" spans="3:4" x14ac:dyDescent="0.2">
      <c r="C719" s="14"/>
      <c r="D719" s="14"/>
    </row>
    <row r="720" spans="3:4" x14ac:dyDescent="0.2">
      <c r="C720" s="14"/>
      <c r="D720" s="14"/>
    </row>
    <row r="721" spans="3:4" x14ac:dyDescent="0.2">
      <c r="C721" s="14"/>
      <c r="D721" s="14"/>
    </row>
    <row r="722" spans="3:4" x14ac:dyDescent="0.2">
      <c r="C722" s="14"/>
      <c r="D722" s="14"/>
    </row>
    <row r="723" spans="3:4" x14ac:dyDescent="0.2">
      <c r="C723" s="14"/>
      <c r="D723" s="14"/>
    </row>
    <row r="724" spans="3:4" x14ac:dyDescent="0.2">
      <c r="C724" s="14"/>
      <c r="D724" s="14"/>
    </row>
    <row r="725" spans="3:4" x14ac:dyDescent="0.2">
      <c r="C725" s="14"/>
      <c r="D725" s="14"/>
    </row>
    <row r="726" spans="3:4" x14ac:dyDescent="0.2">
      <c r="C726" s="14"/>
      <c r="D726" s="14"/>
    </row>
    <row r="727" spans="3:4" x14ac:dyDescent="0.2">
      <c r="C727" s="14"/>
      <c r="D727" s="14"/>
    </row>
    <row r="728" spans="3:4" x14ac:dyDescent="0.2">
      <c r="C728" s="14"/>
      <c r="D728" s="14"/>
    </row>
    <row r="729" spans="3:4" x14ac:dyDescent="0.2">
      <c r="C729" s="14"/>
      <c r="D729" s="14"/>
    </row>
    <row r="730" spans="3:4" x14ac:dyDescent="0.2">
      <c r="C730" s="14"/>
      <c r="D730" s="14"/>
    </row>
    <row r="731" spans="3:4" x14ac:dyDescent="0.2">
      <c r="C731" s="14"/>
      <c r="D731" s="14"/>
    </row>
    <row r="732" spans="3:4" x14ac:dyDescent="0.2">
      <c r="C732" s="14"/>
      <c r="D732" s="14"/>
    </row>
    <row r="733" spans="3:4" x14ac:dyDescent="0.2">
      <c r="C733" s="14"/>
      <c r="D733" s="14"/>
    </row>
    <row r="734" spans="3:4" x14ac:dyDescent="0.2">
      <c r="C734" s="14"/>
      <c r="D734" s="14"/>
    </row>
    <row r="735" spans="3:4" x14ac:dyDescent="0.2">
      <c r="C735" s="14"/>
      <c r="D735" s="14"/>
    </row>
    <row r="736" spans="3:4" x14ac:dyDescent="0.2">
      <c r="C736" s="14"/>
      <c r="D736" s="14"/>
    </row>
    <row r="737" spans="3:4" x14ac:dyDescent="0.2">
      <c r="C737" s="14"/>
      <c r="D737" s="14"/>
    </row>
    <row r="738" spans="3:4" x14ac:dyDescent="0.2">
      <c r="C738" s="14"/>
      <c r="D738" s="14"/>
    </row>
    <row r="739" spans="3:4" x14ac:dyDescent="0.2">
      <c r="C739" s="14"/>
      <c r="D739" s="14"/>
    </row>
    <row r="740" spans="3:4" x14ac:dyDescent="0.2">
      <c r="C740" s="14"/>
      <c r="D740" s="14"/>
    </row>
    <row r="741" spans="3:4" x14ac:dyDescent="0.2">
      <c r="C741" s="14"/>
      <c r="D741" s="14"/>
    </row>
    <row r="742" spans="3:4" x14ac:dyDescent="0.2">
      <c r="C742" s="14"/>
      <c r="D742" s="14"/>
    </row>
    <row r="743" spans="3:4" x14ac:dyDescent="0.2">
      <c r="C743" s="14"/>
      <c r="D743" s="14"/>
    </row>
    <row r="744" spans="3:4" x14ac:dyDescent="0.2">
      <c r="C744" s="14"/>
      <c r="D744" s="14"/>
    </row>
    <row r="745" spans="3:4" x14ac:dyDescent="0.2">
      <c r="C745" s="14"/>
      <c r="D745" s="14"/>
    </row>
    <row r="746" spans="3:4" x14ac:dyDescent="0.2">
      <c r="C746" s="14"/>
      <c r="D746" s="14"/>
    </row>
    <row r="747" spans="3:4" x14ac:dyDescent="0.2">
      <c r="C747" s="14"/>
      <c r="D747" s="14"/>
    </row>
    <row r="748" spans="3:4" x14ac:dyDescent="0.2">
      <c r="C748" s="14"/>
      <c r="D748" s="14"/>
    </row>
    <row r="749" spans="3:4" x14ac:dyDescent="0.2">
      <c r="C749" s="14"/>
      <c r="D749" s="14"/>
    </row>
    <row r="750" spans="3:4" x14ac:dyDescent="0.2">
      <c r="C750" s="14"/>
      <c r="D750" s="14"/>
    </row>
    <row r="751" spans="3:4" x14ac:dyDescent="0.2">
      <c r="C751" s="14"/>
      <c r="D751" s="14"/>
    </row>
    <row r="752" spans="3:4" x14ac:dyDescent="0.2">
      <c r="C752" s="14"/>
      <c r="D752" s="14"/>
    </row>
    <row r="753" spans="3:4" x14ac:dyDescent="0.2">
      <c r="C753" s="14"/>
      <c r="D753" s="14"/>
    </row>
    <row r="754" spans="3:4" x14ac:dyDescent="0.2">
      <c r="C754" s="14"/>
      <c r="D754" s="14"/>
    </row>
    <row r="755" spans="3:4" x14ac:dyDescent="0.2">
      <c r="C755" s="14"/>
      <c r="D755" s="14"/>
    </row>
    <row r="756" spans="3:4" x14ac:dyDescent="0.2">
      <c r="C756" s="14"/>
      <c r="D756" s="14"/>
    </row>
    <row r="757" spans="3:4" x14ac:dyDescent="0.2">
      <c r="C757" s="14"/>
      <c r="D757" s="14"/>
    </row>
    <row r="758" spans="3:4" x14ac:dyDescent="0.2">
      <c r="C758" s="14"/>
      <c r="D758" s="14"/>
    </row>
    <row r="759" spans="3:4" x14ac:dyDescent="0.2">
      <c r="C759" s="14"/>
      <c r="D759" s="14"/>
    </row>
    <row r="760" spans="3:4" x14ac:dyDescent="0.2">
      <c r="C760" s="14"/>
      <c r="D760" s="14"/>
    </row>
    <row r="761" spans="3:4" x14ac:dyDescent="0.2">
      <c r="C761" s="14"/>
      <c r="D761" s="14"/>
    </row>
    <row r="762" spans="3:4" x14ac:dyDescent="0.2">
      <c r="C762" s="14"/>
      <c r="D762" s="14"/>
    </row>
    <row r="763" spans="3:4" x14ac:dyDescent="0.2">
      <c r="C763" s="14"/>
      <c r="D763" s="14"/>
    </row>
    <row r="764" spans="3:4" x14ac:dyDescent="0.2">
      <c r="C764" s="14"/>
      <c r="D764" s="14"/>
    </row>
    <row r="765" spans="3:4" x14ac:dyDescent="0.2">
      <c r="C765" s="14"/>
      <c r="D765" s="14"/>
    </row>
    <row r="766" spans="3:4" x14ac:dyDescent="0.2">
      <c r="C766" s="14"/>
      <c r="D766" s="14"/>
    </row>
    <row r="767" spans="3:4" x14ac:dyDescent="0.2">
      <c r="C767" s="14"/>
      <c r="D767" s="14"/>
    </row>
    <row r="768" spans="3:4" x14ac:dyDescent="0.2">
      <c r="C768" s="14"/>
      <c r="D768" s="14"/>
    </row>
    <row r="769" spans="3:4" x14ac:dyDescent="0.2">
      <c r="C769" s="14"/>
      <c r="D769" s="14"/>
    </row>
    <row r="770" spans="3:4" x14ac:dyDescent="0.2">
      <c r="C770" s="14"/>
      <c r="D770" s="14"/>
    </row>
    <row r="771" spans="3:4" x14ac:dyDescent="0.2">
      <c r="C771" s="14"/>
      <c r="D771" s="14"/>
    </row>
    <row r="772" spans="3:4" x14ac:dyDescent="0.2">
      <c r="C772" s="14"/>
      <c r="D772" s="14"/>
    </row>
    <row r="773" spans="3:4" x14ac:dyDescent="0.2">
      <c r="C773" s="14"/>
      <c r="D773" s="14"/>
    </row>
    <row r="774" spans="3:4" x14ac:dyDescent="0.2">
      <c r="C774" s="14"/>
      <c r="D774" s="14"/>
    </row>
    <row r="775" spans="3:4" x14ac:dyDescent="0.2">
      <c r="C775" s="14"/>
      <c r="D775" s="14"/>
    </row>
    <row r="776" spans="3:4" x14ac:dyDescent="0.2">
      <c r="C776" s="14"/>
      <c r="D776" s="14"/>
    </row>
    <row r="777" spans="3:4" x14ac:dyDescent="0.2">
      <c r="C777" s="14"/>
      <c r="D777" s="14"/>
    </row>
    <row r="778" spans="3:4" x14ac:dyDescent="0.2">
      <c r="C778" s="14"/>
      <c r="D778" s="14"/>
    </row>
    <row r="779" spans="3:4" x14ac:dyDescent="0.2">
      <c r="C779" s="14"/>
      <c r="D779" s="14"/>
    </row>
    <row r="780" spans="3:4" x14ac:dyDescent="0.2">
      <c r="C780" s="14"/>
      <c r="D780" s="14"/>
    </row>
    <row r="781" spans="3:4" x14ac:dyDescent="0.2">
      <c r="C781" s="14"/>
      <c r="D781" s="14"/>
    </row>
    <row r="782" spans="3:4" x14ac:dyDescent="0.2">
      <c r="C782" s="14"/>
      <c r="D782" s="14"/>
    </row>
    <row r="783" spans="3:4" x14ac:dyDescent="0.2">
      <c r="C783" s="14"/>
      <c r="D783" s="14"/>
    </row>
    <row r="784" spans="3:4" x14ac:dyDescent="0.2">
      <c r="C784" s="14"/>
      <c r="D784" s="14"/>
    </row>
    <row r="785" spans="3:4" x14ac:dyDescent="0.2">
      <c r="C785" s="14"/>
      <c r="D785" s="14"/>
    </row>
    <row r="786" spans="3:4" x14ac:dyDescent="0.2">
      <c r="C786" s="14"/>
      <c r="D786" s="14"/>
    </row>
    <row r="787" spans="3:4" x14ac:dyDescent="0.2">
      <c r="C787" s="14"/>
      <c r="D787" s="14"/>
    </row>
    <row r="788" spans="3:4" x14ac:dyDescent="0.2">
      <c r="C788" s="14"/>
      <c r="D788" s="14"/>
    </row>
    <row r="789" spans="3:4" x14ac:dyDescent="0.2">
      <c r="C789" s="14"/>
      <c r="D789" s="14"/>
    </row>
    <row r="790" spans="3:4" x14ac:dyDescent="0.2">
      <c r="C790" s="14"/>
      <c r="D790" s="14"/>
    </row>
    <row r="791" spans="3:4" x14ac:dyDescent="0.2">
      <c r="C791" s="14"/>
      <c r="D791" s="14"/>
    </row>
    <row r="792" spans="3:4" x14ac:dyDescent="0.2">
      <c r="C792" s="14"/>
      <c r="D792" s="14"/>
    </row>
    <row r="793" spans="3:4" x14ac:dyDescent="0.2">
      <c r="C793" s="14"/>
      <c r="D793" s="14"/>
    </row>
    <row r="794" spans="3:4" x14ac:dyDescent="0.2">
      <c r="C794" s="14"/>
      <c r="D794" s="14"/>
    </row>
    <row r="795" spans="3:4" x14ac:dyDescent="0.2">
      <c r="C795" s="14"/>
      <c r="D795" s="14"/>
    </row>
    <row r="796" spans="3:4" x14ac:dyDescent="0.2">
      <c r="C796" s="14"/>
      <c r="D796" s="14"/>
    </row>
    <row r="797" spans="3:4" x14ac:dyDescent="0.2">
      <c r="C797" s="14"/>
      <c r="D797" s="14"/>
    </row>
    <row r="798" spans="3:4" x14ac:dyDescent="0.2">
      <c r="C798" s="14"/>
      <c r="D798" s="14"/>
    </row>
    <row r="799" spans="3:4" x14ac:dyDescent="0.2">
      <c r="C799" s="14"/>
      <c r="D799" s="14"/>
    </row>
    <row r="800" spans="3:4" x14ac:dyDescent="0.2">
      <c r="C800" s="14"/>
      <c r="D800" s="14"/>
    </row>
    <row r="801" spans="3:4" x14ac:dyDescent="0.2">
      <c r="C801" s="14"/>
      <c r="D801" s="14"/>
    </row>
    <row r="802" spans="3:4" x14ac:dyDescent="0.2">
      <c r="C802" s="14"/>
      <c r="D802" s="14"/>
    </row>
    <row r="803" spans="3:4" x14ac:dyDescent="0.2">
      <c r="C803" s="14"/>
      <c r="D803" s="14"/>
    </row>
    <row r="804" spans="3:4" x14ac:dyDescent="0.2">
      <c r="C804" s="14"/>
      <c r="D804" s="14"/>
    </row>
    <row r="805" spans="3:4" x14ac:dyDescent="0.2">
      <c r="C805" s="14"/>
      <c r="D805" s="14"/>
    </row>
    <row r="806" spans="3:4" x14ac:dyDescent="0.2">
      <c r="C806" s="14"/>
      <c r="D806" s="14"/>
    </row>
    <row r="807" spans="3:4" x14ac:dyDescent="0.2">
      <c r="C807" s="14"/>
      <c r="D807" s="14"/>
    </row>
    <row r="808" spans="3:4" x14ac:dyDescent="0.2">
      <c r="C808" s="14"/>
      <c r="D808" s="14"/>
    </row>
    <row r="809" spans="3:4" x14ac:dyDescent="0.2">
      <c r="C809" s="14"/>
      <c r="D809" s="14"/>
    </row>
    <row r="810" spans="3:4" x14ac:dyDescent="0.2">
      <c r="C810" s="14"/>
      <c r="D810" s="14"/>
    </row>
    <row r="811" spans="3:4" x14ac:dyDescent="0.2">
      <c r="C811" s="14"/>
      <c r="D811" s="14"/>
    </row>
    <row r="812" spans="3:4" x14ac:dyDescent="0.2">
      <c r="C812" s="14"/>
      <c r="D812" s="14"/>
    </row>
    <row r="813" spans="3:4" x14ac:dyDescent="0.2">
      <c r="C813" s="14"/>
      <c r="D813" s="14"/>
    </row>
    <row r="814" spans="3:4" x14ac:dyDescent="0.2">
      <c r="C814" s="14"/>
      <c r="D814" s="14"/>
    </row>
    <row r="815" spans="3:4" x14ac:dyDescent="0.2">
      <c r="C815" s="14"/>
      <c r="D815" s="14"/>
    </row>
    <row r="816" spans="3:4" x14ac:dyDescent="0.2">
      <c r="C816" s="14"/>
      <c r="D816" s="14"/>
    </row>
    <row r="817" spans="3:4" x14ac:dyDescent="0.2">
      <c r="C817" s="14"/>
      <c r="D817" s="14"/>
    </row>
    <row r="818" spans="3:4" x14ac:dyDescent="0.2">
      <c r="C818" s="14"/>
      <c r="D818" s="14"/>
    </row>
    <row r="819" spans="3:4" x14ac:dyDescent="0.2">
      <c r="C819" s="14"/>
      <c r="D819" s="14"/>
    </row>
    <row r="820" spans="3:4" x14ac:dyDescent="0.2">
      <c r="C820" s="14"/>
      <c r="D820" s="14"/>
    </row>
    <row r="821" spans="3:4" x14ac:dyDescent="0.2">
      <c r="C821" s="14"/>
      <c r="D821" s="14"/>
    </row>
    <row r="822" spans="3:4" x14ac:dyDescent="0.2">
      <c r="C822" s="14"/>
      <c r="D822" s="14"/>
    </row>
    <row r="823" spans="3:4" x14ac:dyDescent="0.2">
      <c r="C823" s="14"/>
      <c r="D823" s="14"/>
    </row>
    <row r="824" spans="3:4" x14ac:dyDescent="0.2">
      <c r="C824" s="14"/>
      <c r="D824" s="14"/>
    </row>
    <row r="825" spans="3:4" x14ac:dyDescent="0.2">
      <c r="C825" s="14"/>
      <c r="D825" s="14"/>
    </row>
    <row r="826" spans="3:4" x14ac:dyDescent="0.2">
      <c r="C826" s="14"/>
      <c r="D826" s="14"/>
    </row>
    <row r="827" spans="3:4" x14ac:dyDescent="0.2">
      <c r="C827" s="14"/>
      <c r="D827" s="14"/>
    </row>
    <row r="828" spans="3:4" x14ac:dyDescent="0.2">
      <c r="C828" s="14"/>
      <c r="D828" s="14"/>
    </row>
    <row r="829" spans="3:4" x14ac:dyDescent="0.2">
      <c r="C829" s="14"/>
      <c r="D829" s="14"/>
    </row>
    <row r="830" spans="3:4" x14ac:dyDescent="0.2">
      <c r="C830" s="14"/>
      <c r="D830" s="14"/>
    </row>
    <row r="831" spans="3:4" x14ac:dyDescent="0.2">
      <c r="C831" s="14"/>
      <c r="D831" s="14"/>
    </row>
    <row r="832" spans="3:4" x14ac:dyDescent="0.2">
      <c r="C832" s="14"/>
      <c r="D832" s="14"/>
    </row>
    <row r="833" spans="3:4" x14ac:dyDescent="0.2">
      <c r="C833" s="14"/>
      <c r="D833" s="14"/>
    </row>
    <row r="834" spans="3:4" x14ac:dyDescent="0.2">
      <c r="C834" s="14"/>
      <c r="D834" s="14"/>
    </row>
    <row r="835" spans="3:4" x14ac:dyDescent="0.2">
      <c r="C835" s="14"/>
      <c r="D835" s="14"/>
    </row>
    <row r="836" spans="3:4" x14ac:dyDescent="0.2">
      <c r="C836" s="14"/>
      <c r="D836" s="14"/>
    </row>
    <row r="837" spans="3:4" x14ac:dyDescent="0.2">
      <c r="C837" s="14"/>
      <c r="D837" s="14"/>
    </row>
    <row r="838" spans="3:4" x14ac:dyDescent="0.2">
      <c r="C838" s="14"/>
      <c r="D838" s="14"/>
    </row>
    <row r="839" spans="3:4" x14ac:dyDescent="0.2">
      <c r="C839" s="14"/>
      <c r="D839" s="14"/>
    </row>
    <row r="840" spans="3:4" x14ac:dyDescent="0.2">
      <c r="C840" s="14"/>
      <c r="D840" s="14"/>
    </row>
    <row r="841" spans="3:4" x14ac:dyDescent="0.2">
      <c r="C841" s="14"/>
      <c r="D841" s="14"/>
    </row>
    <row r="842" spans="3:4" x14ac:dyDescent="0.2">
      <c r="C842" s="14"/>
      <c r="D842" s="14"/>
    </row>
    <row r="843" spans="3:4" x14ac:dyDescent="0.2">
      <c r="C843" s="14"/>
      <c r="D843" s="14"/>
    </row>
    <row r="844" spans="3:4" x14ac:dyDescent="0.2">
      <c r="C844" s="14"/>
      <c r="D844" s="14"/>
    </row>
    <row r="845" spans="3:4" x14ac:dyDescent="0.2">
      <c r="C845" s="14"/>
      <c r="D845" s="14"/>
    </row>
    <row r="846" spans="3:4" x14ac:dyDescent="0.2">
      <c r="C846" s="14"/>
      <c r="D846" s="14"/>
    </row>
    <row r="847" spans="3:4" x14ac:dyDescent="0.2">
      <c r="C847" s="14"/>
      <c r="D847" s="14"/>
    </row>
    <row r="848" spans="3:4" x14ac:dyDescent="0.2">
      <c r="C848" s="14"/>
      <c r="D848" s="14"/>
    </row>
    <row r="849" spans="3:4" x14ac:dyDescent="0.2">
      <c r="C849" s="14"/>
      <c r="D849" s="14"/>
    </row>
    <row r="850" spans="3:4" x14ac:dyDescent="0.2">
      <c r="C850" s="14"/>
      <c r="D850" s="14"/>
    </row>
    <row r="851" spans="3:4" x14ac:dyDescent="0.2">
      <c r="C851" s="14"/>
      <c r="D851" s="14"/>
    </row>
    <row r="852" spans="3:4" x14ac:dyDescent="0.2">
      <c r="C852" s="14"/>
      <c r="D852" s="14"/>
    </row>
    <row r="853" spans="3:4" x14ac:dyDescent="0.2">
      <c r="C853" s="14"/>
      <c r="D853" s="14"/>
    </row>
    <row r="854" spans="3:4" x14ac:dyDescent="0.2">
      <c r="C854" s="14"/>
      <c r="D854" s="14"/>
    </row>
    <row r="855" spans="3:4" x14ac:dyDescent="0.2">
      <c r="C855" s="14"/>
      <c r="D855" s="14"/>
    </row>
    <row r="856" spans="3:4" x14ac:dyDescent="0.2">
      <c r="C856" s="14"/>
      <c r="D856" s="14"/>
    </row>
    <row r="857" spans="3:4" x14ac:dyDescent="0.2">
      <c r="C857" s="14"/>
      <c r="D857" s="14"/>
    </row>
    <row r="858" spans="3:4" x14ac:dyDescent="0.2">
      <c r="C858" s="14"/>
      <c r="D858" s="14"/>
    </row>
    <row r="859" spans="3:4" x14ac:dyDescent="0.2">
      <c r="C859" s="14"/>
      <c r="D859" s="14"/>
    </row>
    <row r="860" spans="3:4" x14ac:dyDescent="0.2">
      <c r="C860" s="14"/>
      <c r="D860" s="14"/>
    </row>
    <row r="861" spans="3:4" x14ac:dyDescent="0.2">
      <c r="C861" s="14"/>
      <c r="D861" s="14"/>
    </row>
    <row r="862" spans="3:4" x14ac:dyDescent="0.2">
      <c r="C862" s="14"/>
      <c r="D862" s="14"/>
    </row>
    <row r="863" spans="3:4" x14ac:dyDescent="0.2">
      <c r="C863" s="14"/>
      <c r="D863" s="14"/>
    </row>
    <row r="864" spans="3:4" x14ac:dyDescent="0.2">
      <c r="C864" s="14"/>
      <c r="D864" s="14"/>
    </row>
    <row r="865" spans="3:4" x14ac:dyDescent="0.2">
      <c r="C865" s="14"/>
      <c r="D865" s="14"/>
    </row>
    <row r="866" spans="3:4" x14ac:dyDescent="0.2">
      <c r="C866" s="14"/>
      <c r="D866" s="14"/>
    </row>
    <row r="867" spans="3:4" x14ac:dyDescent="0.2">
      <c r="C867" s="14"/>
      <c r="D867" s="14"/>
    </row>
    <row r="868" spans="3:4" x14ac:dyDescent="0.2">
      <c r="C868" s="14"/>
      <c r="D868" s="14"/>
    </row>
    <row r="869" spans="3:4" x14ac:dyDescent="0.2">
      <c r="C869" s="14"/>
      <c r="D869" s="14"/>
    </row>
    <row r="870" spans="3:4" x14ac:dyDescent="0.2">
      <c r="C870" s="14"/>
      <c r="D870" s="14"/>
    </row>
    <row r="871" spans="3:4" x14ac:dyDescent="0.2">
      <c r="C871" s="14"/>
      <c r="D871" s="14"/>
    </row>
    <row r="872" spans="3:4" x14ac:dyDescent="0.2">
      <c r="C872" s="14"/>
      <c r="D872" s="14"/>
    </row>
    <row r="873" spans="3:4" x14ac:dyDescent="0.2">
      <c r="C873" s="14"/>
      <c r="D873" s="14"/>
    </row>
    <row r="874" spans="3:4" x14ac:dyDescent="0.2">
      <c r="C874" s="14"/>
      <c r="D874" s="14"/>
    </row>
    <row r="875" spans="3:4" x14ac:dyDescent="0.2">
      <c r="C875" s="14"/>
      <c r="D875" s="14"/>
    </row>
    <row r="876" spans="3:4" x14ac:dyDescent="0.2">
      <c r="C876" s="14"/>
      <c r="D876" s="14"/>
    </row>
    <row r="877" spans="3:4" x14ac:dyDescent="0.2">
      <c r="C877" s="14"/>
      <c r="D877" s="14"/>
    </row>
    <row r="878" spans="3:4" x14ac:dyDescent="0.2">
      <c r="C878" s="14"/>
      <c r="D878" s="14"/>
    </row>
    <row r="879" spans="3:4" x14ac:dyDescent="0.2">
      <c r="C879" s="14"/>
      <c r="D879" s="14"/>
    </row>
    <row r="880" spans="3:4" x14ac:dyDescent="0.2">
      <c r="C880" s="14"/>
      <c r="D880" s="14"/>
    </row>
    <row r="881" spans="3:4" x14ac:dyDescent="0.2">
      <c r="C881" s="14"/>
      <c r="D881" s="14"/>
    </row>
    <row r="882" spans="3:4" x14ac:dyDescent="0.2">
      <c r="C882" s="14"/>
      <c r="D882" s="14"/>
    </row>
    <row r="883" spans="3:4" x14ac:dyDescent="0.2">
      <c r="C883" s="14"/>
      <c r="D883" s="14"/>
    </row>
    <row r="884" spans="3:4" x14ac:dyDescent="0.2">
      <c r="C884" s="14"/>
      <c r="D884" s="14"/>
    </row>
    <row r="885" spans="3:4" x14ac:dyDescent="0.2">
      <c r="C885" s="14"/>
      <c r="D885" s="14"/>
    </row>
    <row r="886" spans="3:4" x14ac:dyDescent="0.2">
      <c r="C886" s="14"/>
      <c r="D886" s="14"/>
    </row>
    <row r="887" spans="3:4" x14ac:dyDescent="0.2">
      <c r="C887" s="14"/>
      <c r="D887" s="14"/>
    </row>
    <row r="888" spans="3:4" x14ac:dyDescent="0.2">
      <c r="C888" s="14"/>
      <c r="D888" s="14"/>
    </row>
    <row r="889" spans="3:4" x14ac:dyDescent="0.2">
      <c r="C889" s="14"/>
      <c r="D889" s="14"/>
    </row>
    <row r="890" spans="3:4" x14ac:dyDescent="0.2">
      <c r="C890" s="14"/>
      <c r="D890" s="14"/>
    </row>
    <row r="891" spans="3:4" x14ac:dyDescent="0.2">
      <c r="C891" s="14"/>
      <c r="D891" s="14"/>
    </row>
    <row r="892" spans="3:4" x14ac:dyDescent="0.2">
      <c r="C892" s="14"/>
      <c r="D892" s="14"/>
    </row>
    <row r="893" spans="3:4" x14ac:dyDescent="0.2">
      <c r="C893" s="14"/>
      <c r="D893" s="14"/>
    </row>
    <row r="894" spans="3:4" x14ac:dyDescent="0.2">
      <c r="C894" s="14"/>
      <c r="D894" s="14"/>
    </row>
    <row r="895" spans="3:4" x14ac:dyDescent="0.2">
      <c r="C895" s="14"/>
      <c r="D895" s="14"/>
    </row>
    <row r="896" spans="3:4" x14ac:dyDescent="0.2">
      <c r="C896" s="14"/>
      <c r="D896" s="14"/>
    </row>
    <row r="897" spans="3:4" x14ac:dyDescent="0.2">
      <c r="C897" s="14"/>
      <c r="D897" s="14"/>
    </row>
    <row r="898" spans="3:4" x14ac:dyDescent="0.2">
      <c r="C898" s="14"/>
      <c r="D898" s="14"/>
    </row>
    <row r="899" spans="3:4" x14ac:dyDescent="0.2">
      <c r="C899" s="14"/>
      <c r="D899" s="14"/>
    </row>
    <row r="900" spans="3:4" x14ac:dyDescent="0.2">
      <c r="C900" s="14"/>
      <c r="D900" s="14"/>
    </row>
    <row r="901" spans="3:4" x14ac:dyDescent="0.2">
      <c r="C901" s="14"/>
      <c r="D901" s="14"/>
    </row>
    <row r="902" spans="3:4" x14ac:dyDescent="0.2">
      <c r="C902" s="14"/>
      <c r="D902" s="14"/>
    </row>
    <row r="903" spans="3:4" x14ac:dyDescent="0.2">
      <c r="C903" s="14"/>
      <c r="D903" s="14"/>
    </row>
    <row r="904" spans="3:4" x14ac:dyDescent="0.2">
      <c r="C904" s="14"/>
      <c r="D904" s="14"/>
    </row>
    <row r="905" spans="3:4" x14ac:dyDescent="0.2">
      <c r="C905" s="14"/>
      <c r="D905" s="14"/>
    </row>
    <row r="906" spans="3:4" x14ac:dyDescent="0.2">
      <c r="C906" s="14"/>
      <c r="D906" s="14"/>
    </row>
    <row r="907" spans="3:4" x14ac:dyDescent="0.2">
      <c r="C907" s="14"/>
      <c r="D907" s="14"/>
    </row>
    <row r="908" spans="3:4" x14ac:dyDescent="0.2">
      <c r="C908" s="14"/>
      <c r="D908" s="14"/>
    </row>
    <row r="909" spans="3:4" x14ac:dyDescent="0.2">
      <c r="C909" s="14"/>
      <c r="D909" s="14"/>
    </row>
    <row r="910" spans="3:4" x14ac:dyDescent="0.2">
      <c r="C910" s="14"/>
      <c r="D910" s="14"/>
    </row>
    <row r="911" spans="3:4" x14ac:dyDescent="0.2">
      <c r="C911" s="14"/>
      <c r="D911" s="14"/>
    </row>
    <row r="912" spans="3:4" x14ac:dyDescent="0.2">
      <c r="C912" s="14"/>
      <c r="D912" s="14"/>
    </row>
    <row r="913" spans="3:4" x14ac:dyDescent="0.2">
      <c r="C913" s="14"/>
      <c r="D913" s="14"/>
    </row>
    <row r="914" spans="3:4" x14ac:dyDescent="0.2">
      <c r="C914" s="14"/>
      <c r="D914" s="14"/>
    </row>
    <row r="915" spans="3:4" x14ac:dyDescent="0.2">
      <c r="C915" s="14"/>
      <c r="D915" s="14"/>
    </row>
    <row r="916" spans="3:4" x14ac:dyDescent="0.2">
      <c r="C916" s="14"/>
      <c r="D916" s="14"/>
    </row>
    <row r="917" spans="3:4" x14ac:dyDescent="0.2">
      <c r="C917" s="14"/>
      <c r="D917" s="14"/>
    </row>
    <row r="918" spans="3:4" x14ac:dyDescent="0.2">
      <c r="C918" s="14"/>
      <c r="D918" s="14"/>
    </row>
    <row r="919" spans="3:4" x14ac:dyDescent="0.2">
      <c r="C919" s="14"/>
      <c r="D919" s="14"/>
    </row>
    <row r="920" spans="3:4" x14ac:dyDescent="0.2">
      <c r="C920" s="14"/>
      <c r="D920" s="14"/>
    </row>
    <row r="921" spans="3:4" x14ac:dyDescent="0.2">
      <c r="C921" s="14"/>
      <c r="D921" s="14"/>
    </row>
    <row r="922" spans="3:4" x14ac:dyDescent="0.2">
      <c r="C922" s="14"/>
      <c r="D922" s="14"/>
    </row>
    <row r="923" spans="3:4" x14ac:dyDescent="0.2">
      <c r="C923" s="14"/>
      <c r="D923" s="14"/>
    </row>
    <row r="924" spans="3:4" x14ac:dyDescent="0.2">
      <c r="C924" s="14"/>
      <c r="D924" s="14"/>
    </row>
    <row r="925" spans="3:4" x14ac:dyDescent="0.2">
      <c r="C925" s="14"/>
      <c r="D925" s="14"/>
    </row>
    <row r="926" spans="3:4" x14ac:dyDescent="0.2">
      <c r="C926" s="14"/>
      <c r="D926" s="14"/>
    </row>
    <row r="927" spans="3:4" x14ac:dyDescent="0.2">
      <c r="C927" s="14"/>
      <c r="D927" s="14"/>
    </row>
    <row r="928" spans="3:4" x14ac:dyDescent="0.2">
      <c r="C928" s="14"/>
      <c r="D928" s="14"/>
    </row>
    <row r="929" spans="3:4" x14ac:dyDescent="0.2">
      <c r="C929" s="14"/>
      <c r="D929" s="14"/>
    </row>
    <row r="930" spans="3:4" x14ac:dyDescent="0.2">
      <c r="C930" s="14"/>
      <c r="D930" s="14"/>
    </row>
    <row r="931" spans="3:4" x14ac:dyDescent="0.2">
      <c r="C931" s="14"/>
      <c r="D931" s="14"/>
    </row>
    <row r="932" spans="3:4" x14ac:dyDescent="0.2">
      <c r="C932" s="14"/>
      <c r="D932" s="14"/>
    </row>
    <row r="933" spans="3:4" x14ac:dyDescent="0.2">
      <c r="C933" s="14"/>
      <c r="D933" s="14"/>
    </row>
    <row r="934" spans="3:4" x14ac:dyDescent="0.2">
      <c r="C934" s="14"/>
      <c r="D934" s="14"/>
    </row>
    <row r="935" spans="3:4" x14ac:dyDescent="0.2">
      <c r="C935" s="14"/>
      <c r="D935" s="14"/>
    </row>
    <row r="936" spans="3:4" x14ac:dyDescent="0.2">
      <c r="C936" s="14"/>
      <c r="D936" s="14"/>
    </row>
    <row r="937" spans="3:4" x14ac:dyDescent="0.2">
      <c r="C937" s="14"/>
      <c r="D937" s="14"/>
    </row>
    <row r="938" spans="3:4" x14ac:dyDescent="0.2">
      <c r="C938" s="14"/>
      <c r="D938" s="14"/>
    </row>
    <row r="939" spans="3:4" x14ac:dyDescent="0.2">
      <c r="C939" s="14"/>
      <c r="D939" s="14"/>
    </row>
    <row r="940" spans="3:4" x14ac:dyDescent="0.2">
      <c r="C940" s="14"/>
      <c r="D940" s="14"/>
    </row>
    <row r="941" spans="3:4" x14ac:dyDescent="0.2">
      <c r="C941" s="14"/>
      <c r="D941" s="14"/>
    </row>
    <row r="942" spans="3:4" x14ac:dyDescent="0.2">
      <c r="C942" s="14"/>
      <c r="D942" s="14"/>
    </row>
    <row r="943" spans="3:4" x14ac:dyDescent="0.2">
      <c r="C943" s="14"/>
      <c r="D943" s="14"/>
    </row>
    <row r="944" spans="3:4" x14ac:dyDescent="0.2">
      <c r="C944" s="14"/>
      <c r="D944" s="14"/>
    </row>
    <row r="945" spans="3:4" x14ac:dyDescent="0.2">
      <c r="C945" s="14"/>
      <c r="D945" s="14"/>
    </row>
    <row r="946" spans="3:4" x14ac:dyDescent="0.2">
      <c r="C946" s="14"/>
      <c r="D946" s="14"/>
    </row>
    <row r="947" spans="3:4" x14ac:dyDescent="0.2">
      <c r="C947" s="14"/>
      <c r="D947" s="14"/>
    </row>
    <row r="948" spans="3:4" x14ac:dyDescent="0.2">
      <c r="C948" s="14"/>
      <c r="D948" s="14"/>
    </row>
    <row r="949" spans="3:4" x14ac:dyDescent="0.2">
      <c r="C949" s="14"/>
      <c r="D949" s="14"/>
    </row>
    <row r="950" spans="3:4" x14ac:dyDescent="0.2">
      <c r="C950" s="14"/>
      <c r="D950" s="14"/>
    </row>
    <row r="951" spans="3:4" x14ac:dyDescent="0.2">
      <c r="C951" s="14"/>
      <c r="D951" s="14"/>
    </row>
    <row r="952" spans="3:4" x14ac:dyDescent="0.2">
      <c r="C952" s="14"/>
      <c r="D952" s="14"/>
    </row>
    <row r="953" spans="3:4" x14ac:dyDescent="0.2">
      <c r="C953" s="14"/>
      <c r="D953" s="14"/>
    </row>
    <row r="954" spans="3:4" x14ac:dyDescent="0.2">
      <c r="C954" s="14"/>
      <c r="D954" s="14"/>
    </row>
    <row r="955" spans="3:4" x14ac:dyDescent="0.2">
      <c r="C955" s="14"/>
      <c r="D955" s="14"/>
    </row>
    <row r="956" spans="3:4" x14ac:dyDescent="0.2">
      <c r="C956" s="14"/>
      <c r="D956" s="14"/>
    </row>
    <row r="957" spans="3:4" x14ac:dyDescent="0.2">
      <c r="C957" s="14"/>
      <c r="D957" s="14"/>
    </row>
    <row r="958" spans="3:4" x14ac:dyDescent="0.2">
      <c r="C958" s="14"/>
      <c r="D958" s="14"/>
    </row>
    <row r="959" spans="3:4" x14ac:dyDescent="0.2">
      <c r="C959" s="14"/>
      <c r="D959" s="14"/>
    </row>
    <row r="960" spans="3:4" x14ac:dyDescent="0.2">
      <c r="C960" s="14"/>
      <c r="D960" s="14"/>
    </row>
    <row r="961" spans="3:4" x14ac:dyDescent="0.2">
      <c r="C961" s="14"/>
      <c r="D961" s="14"/>
    </row>
    <row r="962" spans="3:4" x14ac:dyDescent="0.2">
      <c r="C962" s="14"/>
      <c r="D962" s="14"/>
    </row>
    <row r="963" spans="3:4" x14ac:dyDescent="0.2">
      <c r="C963" s="14"/>
      <c r="D963" s="14"/>
    </row>
    <row r="964" spans="3:4" x14ac:dyDescent="0.2">
      <c r="C964" s="14"/>
      <c r="D964" s="14"/>
    </row>
    <row r="965" spans="3:4" x14ac:dyDescent="0.2">
      <c r="C965" s="14"/>
      <c r="D965" s="14"/>
    </row>
    <row r="966" spans="3:4" x14ac:dyDescent="0.2">
      <c r="C966" s="14"/>
      <c r="D966" s="14"/>
    </row>
    <row r="967" spans="3:4" x14ac:dyDescent="0.2">
      <c r="C967" s="14"/>
      <c r="D967" s="14"/>
    </row>
    <row r="968" spans="3:4" x14ac:dyDescent="0.2">
      <c r="C968" s="14"/>
      <c r="D968" s="14"/>
    </row>
    <row r="969" spans="3:4" x14ac:dyDescent="0.2">
      <c r="C969" s="14"/>
      <c r="D969" s="14"/>
    </row>
    <row r="970" spans="3:4" x14ac:dyDescent="0.2">
      <c r="C970" s="14"/>
      <c r="D970" s="14"/>
    </row>
    <row r="971" spans="3:4" x14ac:dyDescent="0.2">
      <c r="C971" s="14"/>
      <c r="D971" s="14"/>
    </row>
    <row r="972" spans="3:4" x14ac:dyDescent="0.2">
      <c r="C972" s="14"/>
      <c r="D972" s="14"/>
    </row>
    <row r="973" spans="3:4" x14ac:dyDescent="0.2">
      <c r="C973" s="14"/>
      <c r="D973" s="14"/>
    </row>
    <row r="974" spans="3:4" x14ac:dyDescent="0.2">
      <c r="C974" s="14"/>
      <c r="D974" s="14"/>
    </row>
    <row r="975" spans="3:4" x14ac:dyDescent="0.2">
      <c r="C975" s="14"/>
      <c r="D975" s="14"/>
    </row>
    <row r="976" spans="3:4" x14ac:dyDescent="0.2">
      <c r="C976" s="14"/>
      <c r="D976" s="14"/>
    </row>
    <row r="977" spans="3:4" x14ac:dyDescent="0.2">
      <c r="C977" s="14"/>
      <c r="D977" s="14"/>
    </row>
    <row r="978" spans="3:4" x14ac:dyDescent="0.2">
      <c r="C978" s="14"/>
      <c r="D978" s="14"/>
    </row>
    <row r="979" spans="3:4" x14ac:dyDescent="0.2">
      <c r="C979" s="14"/>
      <c r="D979" s="14"/>
    </row>
    <row r="980" spans="3:4" x14ac:dyDescent="0.2">
      <c r="C980" s="14"/>
      <c r="D980" s="14"/>
    </row>
    <row r="981" spans="3:4" x14ac:dyDescent="0.2">
      <c r="C981" s="14"/>
      <c r="D981" s="14"/>
    </row>
    <row r="982" spans="3:4" x14ac:dyDescent="0.2">
      <c r="C982" s="14"/>
      <c r="D982" s="14"/>
    </row>
    <row r="983" spans="3:4" x14ac:dyDescent="0.2">
      <c r="C983" s="14"/>
      <c r="D983" s="14"/>
    </row>
    <row r="984" spans="3:4" x14ac:dyDescent="0.2">
      <c r="C984" s="14"/>
      <c r="D984" s="14"/>
    </row>
    <row r="985" spans="3:4" x14ac:dyDescent="0.2">
      <c r="C985" s="14"/>
      <c r="D985" s="14"/>
    </row>
    <row r="986" spans="3:4" x14ac:dyDescent="0.2">
      <c r="C986" s="14"/>
      <c r="D986" s="14"/>
    </row>
    <row r="987" spans="3:4" x14ac:dyDescent="0.2">
      <c r="C987" s="14"/>
      <c r="D987" s="14"/>
    </row>
    <row r="988" spans="3:4" x14ac:dyDescent="0.2">
      <c r="C988" s="14"/>
      <c r="D988" s="14"/>
    </row>
    <row r="989" spans="3:4" x14ac:dyDescent="0.2">
      <c r="C989" s="14"/>
      <c r="D989" s="14"/>
    </row>
    <row r="990" spans="3:4" x14ac:dyDescent="0.2">
      <c r="C990" s="14"/>
      <c r="D990" s="14"/>
    </row>
    <row r="991" spans="3:4" x14ac:dyDescent="0.2">
      <c r="C991" s="14"/>
      <c r="D991" s="14"/>
    </row>
    <row r="992" spans="3:4" x14ac:dyDescent="0.2">
      <c r="C992" s="14"/>
      <c r="D992" s="14"/>
    </row>
    <row r="993" spans="3:4" x14ac:dyDescent="0.2">
      <c r="C993" s="14"/>
      <c r="D993" s="14"/>
    </row>
    <row r="994" spans="3:4" x14ac:dyDescent="0.2">
      <c r="C994" s="14"/>
      <c r="D994" s="14"/>
    </row>
    <row r="995" spans="3:4" x14ac:dyDescent="0.2">
      <c r="C995" s="14"/>
      <c r="D995" s="14"/>
    </row>
    <row r="996" spans="3:4" x14ac:dyDescent="0.2">
      <c r="C996" s="14"/>
      <c r="D996" s="14"/>
    </row>
    <row r="997" spans="3:4" x14ac:dyDescent="0.2">
      <c r="C997" s="14"/>
      <c r="D997" s="14"/>
    </row>
    <row r="998" spans="3:4" x14ac:dyDescent="0.2">
      <c r="C998" s="14"/>
      <c r="D998" s="14"/>
    </row>
    <row r="999" spans="3:4" x14ac:dyDescent="0.2">
      <c r="C999" s="14"/>
      <c r="D999" s="14"/>
    </row>
    <row r="1000" spans="3:4" x14ac:dyDescent="0.2">
      <c r="C1000" s="14"/>
      <c r="D1000" s="14"/>
    </row>
    <row r="1001" spans="3:4" x14ac:dyDescent="0.2">
      <c r="C1001" s="14"/>
      <c r="D1001" s="14"/>
    </row>
    <row r="1002" spans="3:4" x14ac:dyDescent="0.2">
      <c r="C1002" s="14"/>
      <c r="D1002" s="14"/>
    </row>
    <row r="1003" spans="3:4" x14ac:dyDescent="0.2">
      <c r="C1003" s="14"/>
      <c r="D1003" s="14"/>
    </row>
    <row r="1004" spans="3:4" x14ac:dyDescent="0.2">
      <c r="C1004" s="14"/>
      <c r="D1004" s="14"/>
    </row>
    <row r="1005" spans="3:4" x14ac:dyDescent="0.2">
      <c r="C1005" s="14"/>
      <c r="D1005" s="14"/>
    </row>
    <row r="1006" spans="3:4" x14ac:dyDescent="0.2">
      <c r="C1006" s="14"/>
      <c r="D1006" s="14"/>
    </row>
    <row r="1007" spans="3:4" x14ac:dyDescent="0.2">
      <c r="C1007" s="14"/>
      <c r="D1007" s="14"/>
    </row>
    <row r="1008" spans="3:4" x14ac:dyDescent="0.2">
      <c r="C1008" s="14"/>
      <c r="D1008" s="14"/>
    </row>
    <row r="1009" spans="3:4" x14ac:dyDescent="0.2">
      <c r="C1009" s="14"/>
      <c r="D1009" s="14"/>
    </row>
    <row r="1010" spans="3:4" x14ac:dyDescent="0.2">
      <c r="C1010" s="14"/>
      <c r="D1010" s="14"/>
    </row>
    <row r="1011" spans="3:4" x14ac:dyDescent="0.2">
      <c r="C1011" s="14"/>
      <c r="D1011" s="14"/>
    </row>
    <row r="1012" spans="3:4" x14ac:dyDescent="0.2">
      <c r="C1012" s="14"/>
      <c r="D1012" s="14"/>
    </row>
    <row r="1013" spans="3:4" x14ac:dyDescent="0.2">
      <c r="C1013" s="14"/>
      <c r="D1013" s="14"/>
    </row>
    <row r="1014" spans="3:4" x14ac:dyDescent="0.2">
      <c r="C1014" s="14"/>
      <c r="D1014" s="14"/>
    </row>
    <row r="1015" spans="3:4" x14ac:dyDescent="0.2">
      <c r="C1015" s="14"/>
      <c r="D1015" s="14"/>
    </row>
    <row r="1016" spans="3:4" x14ac:dyDescent="0.2">
      <c r="C1016" s="14"/>
      <c r="D1016" s="14"/>
    </row>
    <row r="1017" spans="3:4" x14ac:dyDescent="0.2">
      <c r="C1017" s="14"/>
      <c r="D1017" s="14"/>
    </row>
    <row r="1018" spans="3:4" x14ac:dyDescent="0.2">
      <c r="C1018" s="14"/>
      <c r="D1018" s="14"/>
    </row>
    <row r="1019" spans="3:4" x14ac:dyDescent="0.2">
      <c r="C1019" s="14"/>
      <c r="D1019" s="14"/>
    </row>
    <row r="1020" spans="3:4" x14ac:dyDescent="0.2">
      <c r="C1020" s="14"/>
      <c r="D1020" s="14"/>
    </row>
    <row r="1021" spans="3:4" x14ac:dyDescent="0.2">
      <c r="C1021" s="14"/>
      <c r="D1021" s="14"/>
    </row>
    <row r="1022" spans="3:4" x14ac:dyDescent="0.2">
      <c r="C1022" s="14"/>
      <c r="D1022" s="14"/>
    </row>
    <row r="1023" spans="3:4" x14ac:dyDescent="0.2">
      <c r="C1023" s="14"/>
      <c r="D1023" s="14"/>
    </row>
    <row r="1024" spans="3:4" x14ac:dyDescent="0.2">
      <c r="C1024" s="14"/>
      <c r="D1024" s="14"/>
    </row>
    <row r="1025" spans="3:4" x14ac:dyDescent="0.2">
      <c r="C1025" s="14"/>
      <c r="D1025" s="14"/>
    </row>
    <row r="1026" spans="3:4" x14ac:dyDescent="0.2">
      <c r="C1026" s="14"/>
      <c r="D1026" s="14"/>
    </row>
    <row r="1027" spans="3:4" x14ac:dyDescent="0.2">
      <c r="C1027" s="14"/>
      <c r="D1027" s="14"/>
    </row>
    <row r="1028" spans="3:4" x14ac:dyDescent="0.2">
      <c r="C1028" s="14"/>
      <c r="D1028" s="14"/>
    </row>
    <row r="1029" spans="3:4" x14ac:dyDescent="0.2">
      <c r="C1029" s="14"/>
      <c r="D1029" s="14"/>
    </row>
    <row r="1030" spans="3:4" x14ac:dyDescent="0.2">
      <c r="C1030" s="14"/>
      <c r="D1030" s="14"/>
    </row>
    <row r="1031" spans="3:4" x14ac:dyDescent="0.2">
      <c r="C1031" s="14"/>
      <c r="D1031" s="14"/>
    </row>
    <row r="1032" spans="3:4" x14ac:dyDescent="0.2">
      <c r="C1032" s="14"/>
      <c r="D1032" s="14"/>
    </row>
    <row r="1033" spans="3:4" x14ac:dyDescent="0.2">
      <c r="C1033" s="14"/>
      <c r="D1033" s="14"/>
    </row>
    <row r="1034" spans="3:4" x14ac:dyDescent="0.2">
      <c r="C1034" s="14"/>
      <c r="D1034" s="14"/>
    </row>
    <row r="1035" spans="3:4" x14ac:dyDescent="0.2">
      <c r="C1035" s="14"/>
      <c r="D1035" s="14"/>
    </row>
    <row r="1036" spans="3:4" x14ac:dyDescent="0.2">
      <c r="C1036" s="14"/>
      <c r="D1036" s="14"/>
    </row>
    <row r="1037" spans="3:4" x14ac:dyDescent="0.2">
      <c r="C1037" s="14"/>
      <c r="D1037" s="14"/>
    </row>
    <row r="1038" spans="3:4" x14ac:dyDescent="0.2">
      <c r="C1038" s="14"/>
      <c r="D1038" s="14"/>
    </row>
    <row r="1039" spans="3:4" x14ac:dyDescent="0.2">
      <c r="C1039" s="14"/>
      <c r="D1039" s="14"/>
    </row>
    <row r="1040" spans="3:4" x14ac:dyDescent="0.2">
      <c r="C1040" s="14"/>
      <c r="D1040" s="14"/>
    </row>
    <row r="1041" spans="3:4" x14ac:dyDescent="0.2">
      <c r="C1041" s="14"/>
      <c r="D1041" s="14"/>
    </row>
    <row r="1042" spans="3:4" x14ac:dyDescent="0.2">
      <c r="C1042" s="14"/>
      <c r="D1042" s="14"/>
    </row>
    <row r="1043" spans="3:4" x14ac:dyDescent="0.2">
      <c r="C1043" s="14"/>
      <c r="D1043" s="14"/>
    </row>
    <row r="1044" spans="3:4" x14ac:dyDescent="0.2">
      <c r="C1044" s="14"/>
      <c r="D1044" s="14"/>
    </row>
    <row r="1045" spans="3:4" x14ac:dyDescent="0.2">
      <c r="C1045" s="14"/>
      <c r="D1045" s="14"/>
    </row>
    <row r="1046" spans="3:4" x14ac:dyDescent="0.2">
      <c r="C1046" s="14"/>
      <c r="D1046" s="14"/>
    </row>
    <row r="1047" spans="3:4" x14ac:dyDescent="0.2">
      <c r="C1047" s="14"/>
      <c r="D1047" s="14"/>
    </row>
    <row r="1048" spans="3:4" x14ac:dyDescent="0.2">
      <c r="C1048" s="14"/>
      <c r="D1048" s="14"/>
    </row>
    <row r="1049" spans="3:4" x14ac:dyDescent="0.2">
      <c r="C1049" s="14"/>
      <c r="D1049" s="14"/>
    </row>
    <row r="1050" spans="3:4" x14ac:dyDescent="0.2">
      <c r="C1050" s="14"/>
      <c r="D1050" s="14"/>
    </row>
    <row r="1051" spans="3:4" x14ac:dyDescent="0.2">
      <c r="C1051" s="14"/>
      <c r="D1051" s="14"/>
    </row>
    <row r="1052" spans="3:4" x14ac:dyDescent="0.2">
      <c r="C1052" s="14"/>
      <c r="D1052" s="14"/>
    </row>
    <row r="1053" spans="3:4" x14ac:dyDescent="0.2">
      <c r="C1053" s="14"/>
      <c r="D1053" s="14"/>
    </row>
    <row r="1054" spans="3:4" x14ac:dyDescent="0.2">
      <c r="C1054" s="14"/>
      <c r="D1054" s="14"/>
    </row>
    <row r="1055" spans="3:4" x14ac:dyDescent="0.2">
      <c r="C1055" s="14"/>
      <c r="D1055" s="14"/>
    </row>
    <row r="1056" spans="3:4" x14ac:dyDescent="0.2">
      <c r="C1056" s="14"/>
      <c r="D1056" s="14"/>
    </row>
    <row r="1057" spans="3:4" x14ac:dyDescent="0.2">
      <c r="C1057" s="14"/>
      <c r="D1057" s="14"/>
    </row>
    <row r="1058" spans="3:4" x14ac:dyDescent="0.2">
      <c r="C1058" s="14"/>
      <c r="D1058" s="14"/>
    </row>
    <row r="1059" spans="3:4" x14ac:dyDescent="0.2">
      <c r="C1059" s="14"/>
      <c r="D1059" s="14"/>
    </row>
    <row r="1060" spans="3:4" x14ac:dyDescent="0.2">
      <c r="C1060" s="14"/>
      <c r="D1060" s="14"/>
    </row>
    <row r="1061" spans="3:4" x14ac:dyDescent="0.2">
      <c r="C1061" s="14"/>
      <c r="D1061" s="14"/>
    </row>
    <row r="1062" spans="3:4" x14ac:dyDescent="0.2">
      <c r="C1062" s="14"/>
      <c r="D1062" s="14"/>
    </row>
    <row r="1063" spans="3:4" x14ac:dyDescent="0.2">
      <c r="C1063" s="14"/>
      <c r="D1063" s="14"/>
    </row>
    <row r="1064" spans="3:4" x14ac:dyDescent="0.2">
      <c r="C1064" s="14"/>
      <c r="D1064" s="14"/>
    </row>
    <row r="1065" spans="3:4" x14ac:dyDescent="0.2">
      <c r="C1065" s="14"/>
      <c r="D1065" s="14"/>
    </row>
    <row r="1066" spans="3:4" x14ac:dyDescent="0.2">
      <c r="C1066" s="14"/>
      <c r="D1066" s="14"/>
    </row>
    <row r="1067" spans="3:4" x14ac:dyDescent="0.2">
      <c r="C1067" s="14"/>
      <c r="D1067" s="14"/>
    </row>
    <row r="1068" spans="3:4" x14ac:dyDescent="0.2">
      <c r="C1068" s="14"/>
      <c r="D1068" s="14"/>
    </row>
    <row r="1069" spans="3:4" x14ac:dyDescent="0.2">
      <c r="C1069" s="14"/>
      <c r="D1069" s="14"/>
    </row>
    <row r="1070" spans="3:4" x14ac:dyDescent="0.2">
      <c r="C1070" s="14"/>
      <c r="D1070" s="14"/>
    </row>
    <row r="1071" spans="3:4" x14ac:dyDescent="0.2">
      <c r="C1071" s="14"/>
      <c r="D1071" s="14"/>
    </row>
    <row r="1072" spans="3:4" x14ac:dyDescent="0.2">
      <c r="C1072" s="14"/>
      <c r="D1072" s="14"/>
    </row>
    <row r="1073" spans="3:4" x14ac:dyDescent="0.2">
      <c r="C1073" s="14"/>
      <c r="D1073" s="14"/>
    </row>
    <row r="1074" spans="3:4" x14ac:dyDescent="0.2">
      <c r="C1074" s="14"/>
      <c r="D1074" s="14"/>
    </row>
    <row r="1075" spans="3:4" x14ac:dyDescent="0.2">
      <c r="C1075" s="14"/>
      <c r="D1075" s="14"/>
    </row>
    <row r="1076" spans="3:4" x14ac:dyDescent="0.2">
      <c r="C1076" s="14"/>
      <c r="D1076" s="14"/>
    </row>
    <row r="1077" spans="3:4" x14ac:dyDescent="0.2">
      <c r="C1077" s="14"/>
      <c r="D1077" s="14"/>
    </row>
    <row r="1078" spans="3:4" x14ac:dyDescent="0.2">
      <c r="C1078" s="14"/>
      <c r="D1078" s="14"/>
    </row>
    <row r="1079" spans="3:4" x14ac:dyDescent="0.2">
      <c r="C1079" s="14"/>
      <c r="D1079" s="14"/>
    </row>
    <row r="1080" spans="3:4" x14ac:dyDescent="0.2">
      <c r="C1080" s="14"/>
      <c r="D1080" s="14"/>
    </row>
    <row r="1081" spans="3:4" x14ac:dyDescent="0.2">
      <c r="C1081" s="14"/>
      <c r="D1081" s="14"/>
    </row>
    <row r="1082" spans="3:4" x14ac:dyDescent="0.2">
      <c r="C1082" s="14"/>
      <c r="D1082" s="14"/>
    </row>
    <row r="1083" spans="3:4" x14ac:dyDescent="0.2">
      <c r="C1083" s="14"/>
      <c r="D1083" s="14"/>
    </row>
    <row r="1084" spans="3:4" x14ac:dyDescent="0.2">
      <c r="C1084" s="14"/>
      <c r="D1084" s="14"/>
    </row>
    <row r="1085" spans="3:4" x14ac:dyDescent="0.2">
      <c r="C1085" s="14"/>
      <c r="D1085" s="14"/>
    </row>
    <row r="1086" spans="3:4" x14ac:dyDescent="0.2">
      <c r="C1086" s="14"/>
      <c r="D1086" s="14"/>
    </row>
    <row r="1087" spans="3:4" x14ac:dyDescent="0.2">
      <c r="C1087" s="14"/>
      <c r="D1087" s="14"/>
    </row>
    <row r="1088" spans="3:4" x14ac:dyDescent="0.2">
      <c r="C1088" s="14"/>
      <c r="D1088" s="14"/>
    </row>
    <row r="1089" spans="3:4" x14ac:dyDescent="0.2">
      <c r="C1089" s="14"/>
      <c r="D1089" s="14"/>
    </row>
    <row r="1090" spans="3:4" x14ac:dyDescent="0.2">
      <c r="C1090" s="14"/>
      <c r="D1090" s="14"/>
    </row>
    <row r="1091" spans="3:4" x14ac:dyDescent="0.2">
      <c r="C1091" s="14"/>
      <c r="D1091" s="14"/>
    </row>
    <row r="1092" spans="3:4" x14ac:dyDescent="0.2">
      <c r="C1092" s="14"/>
      <c r="D1092" s="14"/>
    </row>
    <row r="1093" spans="3:4" x14ac:dyDescent="0.2">
      <c r="C1093" s="14"/>
      <c r="D1093" s="14"/>
    </row>
    <row r="1094" spans="3:4" x14ac:dyDescent="0.2">
      <c r="C1094" s="14"/>
      <c r="D1094" s="14"/>
    </row>
    <row r="1095" spans="3:4" x14ac:dyDescent="0.2">
      <c r="C1095" s="14"/>
      <c r="D1095" s="14"/>
    </row>
    <row r="1096" spans="3:4" x14ac:dyDescent="0.2">
      <c r="C1096" s="14"/>
      <c r="D1096" s="14"/>
    </row>
    <row r="1097" spans="3:4" x14ac:dyDescent="0.2">
      <c r="C1097" s="14"/>
      <c r="D1097" s="14"/>
    </row>
    <row r="1098" spans="3:4" x14ac:dyDescent="0.2">
      <c r="C1098" s="14"/>
      <c r="D1098" s="14"/>
    </row>
    <row r="1099" spans="3:4" x14ac:dyDescent="0.2">
      <c r="C1099" s="14"/>
      <c r="D1099" s="14"/>
    </row>
    <row r="1100" spans="3:4" x14ac:dyDescent="0.2">
      <c r="C1100" s="14"/>
      <c r="D1100" s="14"/>
    </row>
    <row r="1101" spans="3:4" x14ac:dyDescent="0.2">
      <c r="C1101" s="14"/>
      <c r="D1101" s="14"/>
    </row>
    <row r="1102" spans="3:4" x14ac:dyDescent="0.2">
      <c r="C1102" s="14"/>
      <c r="D1102" s="14"/>
    </row>
    <row r="1103" spans="3:4" x14ac:dyDescent="0.2">
      <c r="C1103" s="14"/>
      <c r="D1103" s="14"/>
    </row>
    <row r="1104" spans="3:4" x14ac:dyDescent="0.2">
      <c r="C1104" s="14"/>
      <c r="D1104" s="14"/>
    </row>
    <row r="1105" spans="3:4" x14ac:dyDescent="0.2">
      <c r="C1105" s="14"/>
      <c r="D1105" s="14"/>
    </row>
    <row r="1106" spans="3:4" x14ac:dyDescent="0.2">
      <c r="C1106" s="14"/>
      <c r="D1106" s="14"/>
    </row>
    <row r="1107" spans="3:4" x14ac:dyDescent="0.2">
      <c r="C1107" s="14"/>
      <c r="D1107" s="14"/>
    </row>
    <row r="1108" spans="3:4" x14ac:dyDescent="0.2">
      <c r="C1108" s="14"/>
      <c r="D1108" s="14"/>
    </row>
    <row r="1109" spans="3:4" x14ac:dyDescent="0.2">
      <c r="C1109" s="14"/>
      <c r="D1109" s="14"/>
    </row>
    <row r="1110" spans="3:4" x14ac:dyDescent="0.2">
      <c r="C1110" s="14"/>
      <c r="D1110" s="14"/>
    </row>
    <row r="1111" spans="3:4" x14ac:dyDescent="0.2">
      <c r="C1111" s="14"/>
      <c r="D1111" s="14"/>
    </row>
    <row r="1112" spans="3:4" x14ac:dyDescent="0.2">
      <c r="C1112" s="14"/>
      <c r="D1112" s="14"/>
    </row>
    <row r="1113" spans="3:4" x14ac:dyDescent="0.2">
      <c r="C1113" s="14"/>
      <c r="D1113" s="14"/>
    </row>
    <row r="1114" spans="3:4" x14ac:dyDescent="0.2">
      <c r="C1114" s="14"/>
      <c r="D1114" s="14"/>
    </row>
    <row r="1115" spans="3:4" x14ac:dyDescent="0.2">
      <c r="C1115" s="14"/>
      <c r="D1115" s="14"/>
    </row>
    <row r="1116" spans="3:4" x14ac:dyDescent="0.2">
      <c r="C1116" s="14"/>
      <c r="D1116" s="14"/>
    </row>
    <row r="1117" spans="3:4" x14ac:dyDescent="0.2">
      <c r="C1117" s="14"/>
      <c r="D1117" s="14"/>
    </row>
    <row r="1118" spans="3:4" x14ac:dyDescent="0.2">
      <c r="C1118" s="14"/>
      <c r="D1118" s="14"/>
    </row>
    <row r="1119" spans="3:4" x14ac:dyDescent="0.2">
      <c r="C1119" s="14"/>
      <c r="D1119" s="14"/>
    </row>
    <row r="1120" spans="3:4" x14ac:dyDescent="0.2">
      <c r="C1120" s="14"/>
      <c r="D1120" s="14"/>
    </row>
    <row r="1121" spans="3:4" x14ac:dyDescent="0.2">
      <c r="C1121" s="14"/>
      <c r="D1121" s="14"/>
    </row>
    <row r="1122" spans="3:4" x14ac:dyDescent="0.2">
      <c r="C1122" s="14"/>
      <c r="D1122" s="14"/>
    </row>
    <row r="1123" spans="3:4" x14ac:dyDescent="0.2">
      <c r="C1123" s="14"/>
      <c r="D1123" s="14"/>
    </row>
    <row r="1124" spans="3:4" x14ac:dyDescent="0.2">
      <c r="C1124" s="14"/>
      <c r="D1124" s="14"/>
    </row>
    <row r="1125" spans="3:4" x14ac:dyDescent="0.2">
      <c r="C1125" s="14"/>
      <c r="D1125" s="14"/>
    </row>
    <row r="1126" spans="3:4" x14ac:dyDescent="0.2">
      <c r="C1126" s="14"/>
      <c r="D1126" s="14"/>
    </row>
    <row r="1127" spans="3:4" x14ac:dyDescent="0.2">
      <c r="C1127" s="14"/>
      <c r="D1127" s="14"/>
    </row>
    <row r="1128" spans="3:4" x14ac:dyDescent="0.2">
      <c r="C1128" s="14"/>
      <c r="D1128" s="14"/>
    </row>
    <row r="1129" spans="3:4" x14ac:dyDescent="0.2">
      <c r="C1129" s="14"/>
      <c r="D1129" s="14"/>
    </row>
    <row r="1130" spans="3:4" x14ac:dyDescent="0.2">
      <c r="C1130" s="14"/>
      <c r="D1130" s="14"/>
    </row>
    <row r="1131" spans="3:4" x14ac:dyDescent="0.2">
      <c r="C1131" s="14"/>
      <c r="D1131" s="14"/>
    </row>
    <row r="1132" spans="3:4" x14ac:dyDescent="0.2">
      <c r="C1132" s="14"/>
      <c r="D1132" s="14"/>
    </row>
    <row r="1133" spans="3:4" x14ac:dyDescent="0.2">
      <c r="C1133" s="14"/>
      <c r="D1133" s="14"/>
    </row>
    <row r="1134" spans="3:4" x14ac:dyDescent="0.2">
      <c r="C1134" s="14"/>
      <c r="D1134" s="14"/>
    </row>
    <row r="1135" spans="3:4" x14ac:dyDescent="0.2">
      <c r="C1135" s="14"/>
      <c r="D1135" s="14"/>
    </row>
    <row r="1136" spans="3:4" x14ac:dyDescent="0.2">
      <c r="C1136" s="14"/>
      <c r="D1136" s="14"/>
    </row>
    <row r="1137" spans="3:4" x14ac:dyDescent="0.2">
      <c r="C1137" s="14"/>
      <c r="D1137" s="14"/>
    </row>
    <row r="1138" spans="3:4" x14ac:dyDescent="0.2">
      <c r="C1138" s="14"/>
      <c r="D1138" s="14"/>
    </row>
    <row r="1139" spans="3:4" x14ac:dyDescent="0.2">
      <c r="C1139" s="14"/>
      <c r="D1139" s="14"/>
    </row>
    <row r="1140" spans="3:4" x14ac:dyDescent="0.2">
      <c r="C1140" s="14"/>
      <c r="D1140" s="14"/>
    </row>
    <row r="1141" spans="3:4" x14ac:dyDescent="0.2">
      <c r="C1141" s="14"/>
      <c r="D1141" s="14"/>
    </row>
    <row r="1142" spans="3:4" x14ac:dyDescent="0.2">
      <c r="C1142" s="14"/>
      <c r="D1142" s="14"/>
    </row>
    <row r="1143" spans="3:4" x14ac:dyDescent="0.2">
      <c r="C1143" s="14"/>
      <c r="D1143" s="14"/>
    </row>
    <row r="1144" spans="3:4" x14ac:dyDescent="0.2">
      <c r="C1144" s="14"/>
      <c r="D1144" s="14"/>
    </row>
    <row r="1145" spans="3:4" x14ac:dyDescent="0.2">
      <c r="C1145" s="14"/>
      <c r="D1145" s="14"/>
    </row>
    <row r="1146" spans="3:4" x14ac:dyDescent="0.2">
      <c r="C1146" s="14"/>
      <c r="D1146" s="14"/>
    </row>
    <row r="1147" spans="3:4" x14ac:dyDescent="0.2">
      <c r="C1147" s="14"/>
      <c r="D1147" s="14"/>
    </row>
    <row r="1148" spans="3:4" x14ac:dyDescent="0.2">
      <c r="C1148" s="14"/>
      <c r="D1148" s="14"/>
    </row>
    <row r="1149" spans="3:4" x14ac:dyDescent="0.2">
      <c r="C1149" s="14"/>
      <c r="D1149" s="14"/>
    </row>
    <row r="1150" spans="3:4" x14ac:dyDescent="0.2">
      <c r="C1150" s="14"/>
      <c r="D1150" s="14"/>
    </row>
    <row r="1151" spans="3:4" x14ac:dyDescent="0.2">
      <c r="C1151" s="14"/>
      <c r="D1151" s="14"/>
    </row>
    <row r="1152" spans="3:4" x14ac:dyDescent="0.2">
      <c r="C1152" s="14"/>
      <c r="D1152" s="14"/>
    </row>
    <row r="1153" spans="3:4" x14ac:dyDescent="0.2">
      <c r="C1153" s="14"/>
      <c r="D1153" s="14"/>
    </row>
    <row r="1154" spans="3:4" x14ac:dyDescent="0.2">
      <c r="C1154" s="14"/>
      <c r="D1154" s="14"/>
    </row>
    <row r="1155" spans="3:4" x14ac:dyDescent="0.2">
      <c r="C1155" s="14"/>
      <c r="D1155" s="14"/>
    </row>
    <row r="1156" spans="3:4" x14ac:dyDescent="0.2">
      <c r="C1156" s="14"/>
      <c r="D1156" s="14"/>
    </row>
    <row r="1157" spans="3:4" x14ac:dyDescent="0.2">
      <c r="C1157" s="14"/>
      <c r="D1157" s="14"/>
    </row>
    <row r="1158" spans="3:4" x14ac:dyDescent="0.2">
      <c r="C1158" s="14"/>
      <c r="D1158" s="14"/>
    </row>
    <row r="1159" spans="3:4" x14ac:dyDescent="0.2">
      <c r="C1159" s="14"/>
      <c r="D1159" s="14"/>
    </row>
    <row r="1160" spans="3:4" x14ac:dyDescent="0.2">
      <c r="C1160" s="14"/>
      <c r="D1160" s="14"/>
    </row>
    <row r="1161" spans="3:4" x14ac:dyDescent="0.2">
      <c r="C1161" s="14"/>
      <c r="D1161" s="14"/>
    </row>
    <row r="1162" spans="3:4" x14ac:dyDescent="0.2">
      <c r="C1162" s="14"/>
      <c r="D1162" s="14"/>
    </row>
    <row r="1163" spans="3:4" x14ac:dyDescent="0.2">
      <c r="C1163" s="14"/>
      <c r="D1163" s="14"/>
    </row>
    <row r="1164" spans="3:4" x14ac:dyDescent="0.2">
      <c r="C1164" s="14"/>
      <c r="D1164" s="14"/>
    </row>
    <row r="1165" spans="3:4" x14ac:dyDescent="0.2">
      <c r="C1165" s="14"/>
      <c r="D1165" s="14"/>
    </row>
    <row r="1166" spans="3:4" x14ac:dyDescent="0.2">
      <c r="C1166" s="14"/>
      <c r="D1166" s="14"/>
    </row>
    <row r="1167" spans="3:4" x14ac:dyDescent="0.2">
      <c r="C1167" s="14"/>
      <c r="D1167" s="14"/>
    </row>
    <row r="1168" spans="3:4" x14ac:dyDescent="0.2">
      <c r="C1168" s="14"/>
      <c r="D1168" s="14"/>
    </row>
    <row r="1169" spans="3:4" x14ac:dyDescent="0.2">
      <c r="C1169" s="14"/>
      <c r="D1169" s="14"/>
    </row>
    <row r="1170" spans="3:4" x14ac:dyDescent="0.2">
      <c r="C1170" s="14"/>
      <c r="D1170" s="14"/>
    </row>
    <row r="1171" spans="3:4" x14ac:dyDescent="0.2">
      <c r="C1171" s="14"/>
      <c r="D1171" s="14"/>
    </row>
    <row r="1172" spans="3:4" x14ac:dyDescent="0.2">
      <c r="C1172" s="14"/>
      <c r="D1172" s="14"/>
    </row>
    <row r="1173" spans="3:4" x14ac:dyDescent="0.2">
      <c r="C1173" s="14"/>
      <c r="D1173" s="14"/>
    </row>
    <row r="1174" spans="3:4" x14ac:dyDescent="0.2">
      <c r="C1174" s="14"/>
      <c r="D1174" s="14"/>
    </row>
    <row r="1175" spans="3:4" x14ac:dyDescent="0.2">
      <c r="C1175" s="14"/>
      <c r="D1175" s="14"/>
    </row>
    <row r="1176" spans="3:4" x14ac:dyDescent="0.2">
      <c r="C1176" s="14"/>
      <c r="D1176" s="14"/>
    </row>
    <row r="1177" spans="3:4" x14ac:dyDescent="0.2">
      <c r="C1177" s="14"/>
      <c r="D1177" s="14"/>
    </row>
    <row r="1178" spans="3:4" x14ac:dyDescent="0.2">
      <c r="C1178" s="14"/>
      <c r="D1178" s="14"/>
    </row>
    <row r="1179" spans="3:4" x14ac:dyDescent="0.2">
      <c r="C1179" s="14"/>
      <c r="D1179" s="14"/>
    </row>
    <row r="1180" spans="3:4" x14ac:dyDescent="0.2">
      <c r="C1180" s="14"/>
      <c r="D1180" s="14"/>
    </row>
    <row r="1181" spans="3:4" x14ac:dyDescent="0.2">
      <c r="C1181" s="14"/>
      <c r="D1181" s="14"/>
    </row>
    <row r="1182" spans="3:4" x14ac:dyDescent="0.2">
      <c r="C1182" s="14"/>
      <c r="D1182" s="14"/>
    </row>
    <row r="1183" spans="3:4" x14ac:dyDescent="0.2">
      <c r="C1183" s="14"/>
      <c r="D1183" s="14"/>
    </row>
    <row r="1184" spans="3:4" x14ac:dyDescent="0.2">
      <c r="C1184" s="14"/>
      <c r="D1184" s="14"/>
    </row>
    <row r="1185" spans="3:4" x14ac:dyDescent="0.2">
      <c r="C1185" s="14"/>
      <c r="D1185" s="14"/>
    </row>
    <row r="1186" spans="3:4" x14ac:dyDescent="0.2">
      <c r="C1186" s="14"/>
      <c r="D1186" s="14"/>
    </row>
    <row r="1187" spans="3:4" x14ac:dyDescent="0.2">
      <c r="C1187" s="14"/>
      <c r="D1187" s="14"/>
    </row>
    <row r="1188" spans="3:4" x14ac:dyDescent="0.2">
      <c r="C1188" s="14"/>
      <c r="D1188" s="14"/>
    </row>
    <row r="1189" spans="3:4" x14ac:dyDescent="0.2">
      <c r="C1189" s="14"/>
      <c r="D1189" s="14"/>
    </row>
    <row r="1190" spans="3:4" x14ac:dyDescent="0.2">
      <c r="C1190" s="14"/>
      <c r="D1190" s="14"/>
    </row>
    <row r="1191" spans="3:4" x14ac:dyDescent="0.2">
      <c r="C1191" s="14"/>
      <c r="D1191" s="14"/>
    </row>
    <row r="1192" spans="3:4" x14ac:dyDescent="0.2">
      <c r="C1192" s="14"/>
      <c r="D1192" s="14"/>
    </row>
    <row r="1193" spans="3:4" x14ac:dyDescent="0.2">
      <c r="C1193" s="14"/>
      <c r="D1193" s="14"/>
    </row>
    <row r="1194" spans="3:4" x14ac:dyDescent="0.2">
      <c r="C1194" s="14"/>
      <c r="D1194" s="14"/>
    </row>
    <row r="1195" spans="3:4" x14ac:dyDescent="0.2">
      <c r="C1195" s="14"/>
      <c r="D1195" s="14"/>
    </row>
    <row r="1196" spans="3:4" x14ac:dyDescent="0.2">
      <c r="C1196" s="14"/>
      <c r="D1196" s="14"/>
    </row>
    <row r="1197" spans="3:4" x14ac:dyDescent="0.2">
      <c r="C1197" s="14"/>
      <c r="D1197" s="14"/>
    </row>
    <row r="1198" spans="3:4" x14ac:dyDescent="0.2">
      <c r="C1198" s="14"/>
      <c r="D1198" s="14"/>
    </row>
    <row r="1199" spans="3:4" x14ac:dyDescent="0.2">
      <c r="C1199" s="14"/>
      <c r="D1199" s="14"/>
    </row>
    <row r="1200" spans="3:4" x14ac:dyDescent="0.2">
      <c r="C1200" s="14"/>
      <c r="D1200" s="14"/>
    </row>
    <row r="1201" spans="3:4" x14ac:dyDescent="0.2">
      <c r="C1201" s="14"/>
      <c r="D1201" s="14"/>
    </row>
    <row r="1202" spans="3:4" x14ac:dyDescent="0.2">
      <c r="C1202" s="14"/>
      <c r="D1202" s="14"/>
    </row>
    <row r="1203" spans="3:4" x14ac:dyDescent="0.2">
      <c r="C1203" s="14"/>
      <c r="D1203" s="14"/>
    </row>
    <row r="1204" spans="3:4" x14ac:dyDescent="0.2">
      <c r="C1204" s="14"/>
      <c r="D1204" s="14"/>
    </row>
    <row r="1205" spans="3:4" x14ac:dyDescent="0.2">
      <c r="C1205" s="14"/>
      <c r="D1205" s="14"/>
    </row>
    <row r="1206" spans="3:4" x14ac:dyDescent="0.2">
      <c r="C1206" s="14"/>
      <c r="D1206" s="14"/>
    </row>
    <row r="1207" spans="3:4" x14ac:dyDescent="0.2">
      <c r="C1207" s="14"/>
      <c r="D1207" s="14"/>
    </row>
    <row r="1208" spans="3:4" x14ac:dyDescent="0.2">
      <c r="C1208" s="14"/>
      <c r="D1208" s="14"/>
    </row>
    <row r="1209" spans="3:4" x14ac:dyDescent="0.2">
      <c r="C1209" s="14"/>
      <c r="D1209" s="14"/>
    </row>
    <row r="1210" spans="3:4" x14ac:dyDescent="0.2">
      <c r="C1210" s="14"/>
      <c r="D1210" s="14"/>
    </row>
    <row r="1211" spans="3:4" x14ac:dyDescent="0.2">
      <c r="C1211" s="14"/>
      <c r="D1211" s="14"/>
    </row>
    <row r="1212" spans="3:4" x14ac:dyDescent="0.2">
      <c r="C1212" s="14"/>
      <c r="D1212" s="14"/>
    </row>
    <row r="1213" spans="3:4" x14ac:dyDescent="0.2">
      <c r="C1213" s="14"/>
      <c r="D1213" s="14"/>
    </row>
    <row r="1214" spans="3:4" x14ac:dyDescent="0.2">
      <c r="C1214" s="14"/>
      <c r="D1214" s="14"/>
    </row>
    <row r="1215" spans="3:4" x14ac:dyDescent="0.2">
      <c r="C1215" s="14"/>
      <c r="D1215" s="14"/>
    </row>
    <row r="1216" spans="3:4" x14ac:dyDescent="0.2">
      <c r="C1216" s="14"/>
      <c r="D1216" s="14"/>
    </row>
    <row r="1217" spans="3:4" x14ac:dyDescent="0.2">
      <c r="C1217" s="14"/>
      <c r="D1217" s="14"/>
    </row>
    <row r="1218" spans="3:4" x14ac:dyDescent="0.2">
      <c r="C1218" s="14"/>
      <c r="D1218" s="14"/>
    </row>
    <row r="1219" spans="3:4" x14ac:dyDescent="0.2">
      <c r="C1219" s="14"/>
      <c r="D1219" s="14"/>
    </row>
    <row r="1220" spans="3:4" x14ac:dyDescent="0.2">
      <c r="C1220" s="14"/>
      <c r="D1220" s="14"/>
    </row>
    <row r="1221" spans="3:4" x14ac:dyDescent="0.2">
      <c r="C1221" s="14"/>
      <c r="D1221" s="14"/>
    </row>
    <row r="1222" spans="3:4" x14ac:dyDescent="0.2">
      <c r="C1222" s="14"/>
      <c r="D1222" s="14"/>
    </row>
    <row r="1223" spans="3:4" x14ac:dyDescent="0.2">
      <c r="C1223" s="14"/>
      <c r="D1223" s="14"/>
    </row>
    <row r="1224" spans="3:4" x14ac:dyDescent="0.2">
      <c r="C1224" s="14"/>
      <c r="D1224" s="14"/>
    </row>
    <row r="1225" spans="3:4" x14ac:dyDescent="0.2">
      <c r="C1225" s="14"/>
      <c r="D1225" s="14"/>
    </row>
    <row r="1226" spans="3:4" x14ac:dyDescent="0.2">
      <c r="C1226" s="14"/>
      <c r="D1226" s="14"/>
    </row>
    <row r="1227" spans="3:4" x14ac:dyDescent="0.2">
      <c r="C1227" s="14"/>
      <c r="D1227" s="14"/>
    </row>
    <row r="1228" spans="3:4" x14ac:dyDescent="0.2">
      <c r="C1228" s="14"/>
      <c r="D1228" s="14"/>
    </row>
    <row r="1229" spans="3:4" x14ac:dyDescent="0.2">
      <c r="C1229" s="14"/>
      <c r="D1229" s="14"/>
    </row>
    <row r="1230" spans="3:4" x14ac:dyDescent="0.2">
      <c r="C1230" s="14"/>
      <c r="D1230" s="14"/>
    </row>
    <row r="1231" spans="3:4" x14ac:dyDescent="0.2">
      <c r="C1231" s="14"/>
      <c r="D1231" s="14"/>
    </row>
    <row r="1232" spans="3:4" x14ac:dyDescent="0.2">
      <c r="C1232" s="14"/>
      <c r="D1232" s="14"/>
    </row>
    <row r="1233" spans="3:4" x14ac:dyDescent="0.2">
      <c r="C1233" s="14"/>
      <c r="D1233" s="14"/>
    </row>
    <row r="1234" spans="3:4" x14ac:dyDescent="0.2">
      <c r="C1234" s="14"/>
      <c r="D1234" s="14"/>
    </row>
    <row r="1235" spans="3:4" x14ac:dyDescent="0.2">
      <c r="C1235" s="14"/>
      <c r="D1235" s="14"/>
    </row>
    <row r="1236" spans="3:4" x14ac:dyDescent="0.2">
      <c r="C1236" s="14"/>
      <c r="D1236" s="14"/>
    </row>
    <row r="1237" spans="3:4" x14ac:dyDescent="0.2">
      <c r="C1237" s="14"/>
      <c r="D1237" s="14"/>
    </row>
    <row r="1238" spans="3:4" x14ac:dyDescent="0.2">
      <c r="C1238" s="14"/>
      <c r="D1238" s="14"/>
    </row>
    <row r="1239" spans="3:4" x14ac:dyDescent="0.2">
      <c r="C1239" s="14"/>
      <c r="D1239" s="14"/>
    </row>
    <row r="1240" spans="3:4" x14ac:dyDescent="0.2">
      <c r="C1240" s="14"/>
      <c r="D1240" s="14"/>
    </row>
    <row r="1241" spans="3:4" x14ac:dyDescent="0.2">
      <c r="C1241" s="14"/>
      <c r="D1241" s="14"/>
    </row>
    <row r="1242" spans="3:4" x14ac:dyDescent="0.2">
      <c r="C1242" s="14"/>
      <c r="D1242" s="14"/>
    </row>
    <row r="1243" spans="3:4" x14ac:dyDescent="0.2">
      <c r="C1243" s="14"/>
      <c r="D1243" s="14"/>
    </row>
    <row r="1244" spans="3:4" x14ac:dyDescent="0.2">
      <c r="C1244" s="14"/>
      <c r="D1244" s="14"/>
    </row>
    <row r="1245" spans="3:4" x14ac:dyDescent="0.2">
      <c r="C1245" s="14"/>
      <c r="D1245" s="14"/>
    </row>
    <row r="1246" spans="3:4" x14ac:dyDescent="0.2">
      <c r="C1246" s="14"/>
      <c r="D1246" s="14"/>
    </row>
    <row r="1247" spans="3:4" x14ac:dyDescent="0.2">
      <c r="C1247" s="14"/>
      <c r="D1247" s="14"/>
    </row>
    <row r="1248" spans="3:4" x14ac:dyDescent="0.2">
      <c r="C1248" s="14"/>
      <c r="D1248" s="14"/>
    </row>
    <row r="1249" spans="3:4" x14ac:dyDescent="0.2">
      <c r="C1249" s="14"/>
      <c r="D1249" s="14"/>
    </row>
    <row r="1250" spans="3:4" x14ac:dyDescent="0.2">
      <c r="C1250" s="14"/>
      <c r="D1250" s="14"/>
    </row>
    <row r="1251" spans="3:4" x14ac:dyDescent="0.2">
      <c r="C1251" s="14"/>
      <c r="D1251" s="14"/>
    </row>
    <row r="1252" spans="3:4" x14ac:dyDescent="0.2">
      <c r="C1252" s="14"/>
      <c r="D1252" s="14"/>
    </row>
    <row r="1253" spans="3:4" x14ac:dyDescent="0.2">
      <c r="C1253" s="14"/>
      <c r="D1253" s="14"/>
    </row>
    <row r="1254" spans="3:4" x14ac:dyDescent="0.2">
      <c r="C1254" s="14"/>
      <c r="D1254" s="14"/>
    </row>
    <row r="1255" spans="3:4" x14ac:dyDescent="0.2">
      <c r="C1255" s="14"/>
      <c r="D1255" s="14"/>
    </row>
    <row r="1256" spans="3:4" x14ac:dyDescent="0.2">
      <c r="C1256" s="14"/>
      <c r="D1256" s="14"/>
    </row>
    <row r="1257" spans="3:4" x14ac:dyDescent="0.2">
      <c r="C1257" s="14"/>
      <c r="D1257" s="14"/>
    </row>
    <row r="1258" spans="3:4" x14ac:dyDescent="0.2">
      <c r="C1258" s="14"/>
      <c r="D1258" s="14"/>
    </row>
    <row r="1259" spans="3:4" x14ac:dyDescent="0.2">
      <c r="C1259" s="14"/>
      <c r="D1259" s="14"/>
    </row>
    <row r="1260" spans="3:4" x14ac:dyDescent="0.2">
      <c r="C1260" s="14"/>
      <c r="D1260" s="14"/>
    </row>
    <row r="1261" spans="3:4" x14ac:dyDescent="0.2">
      <c r="C1261" s="14"/>
      <c r="D1261" s="14"/>
    </row>
    <row r="1262" spans="3:4" x14ac:dyDescent="0.2">
      <c r="C1262" s="14"/>
      <c r="D1262" s="14"/>
    </row>
    <row r="1263" spans="3:4" x14ac:dyDescent="0.2">
      <c r="C1263" s="14"/>
      <c r="D1263" s="14"/>
    </row>
    <row r="1264" spans="3:4" x14ac:dyDescent="0.2">
      <c r="C1264" s="14"/>
      <c r="D1264" s="14"/>
    </row>
    <row r="1265" spans="3:4" x14ac:dyDescent="0.2">
      <c r="C1265" s="14"/>
      <c r="D1265" s="14"/>
    </row>
    <row r="1266" spans="3:4" x14ac:dyDescent="0.2">
      <c r="C1266" s="14"/>
      <c r="D1266" s="14"/>
    </row>
    <row r="1267" spans="3:4" x14ac:dyDescent="0.2">
      <c r="C1267" s="14"/>
      <c r="D1267" s="14"/>
    </row>
    <row r="1268" spans="3:4" x14ac:dyDescent="0.2">
      <c r="C1268" s="14"/>
      <c r="D1268" s="14"/>
    </row>
    <row r="1269" spans="3:4" x14ac:dyDescent="0.2">
      <c r="C1269" s="14"/>
      <c r="D1269" s="14"/>
    </row>
    <row r="1270" spans="3:4" x14ac:dyDescent="0.2">
      <c r="C1270" s="14"/>
      <c r="D1270" s="14"/>
    </row>
    <row r="1271" spans="3:4" x14ac:dyDescent="0.2">
      <c r="C1271" s="14"/>
      <c r="D1271" s="14"/>
    </row>
    <row r="1272" spans="3:4" x14ac:dyDescent="0.2">
      <c r="C1272" s="14"/>
      <c r="D1272" s="14"/>
    </row>
    <row r="1273" spans="3:4" x14ac:dyDescent="0.2">
      <c r="C1273" s="14"/>
      <c r="D1273" s="14"/>
    </row>
    <row r="1274" spans="3:4" x14ac:dyDescent="0.2">
      <c r="C1274" s="14"/>
      <c r="D1274" s="14"/>
    </row>
    <row r="1275" spans="3:4" x14ac:dyDescent="0.2">
      <c r="C1275" s="14"/>
      <c r="D1275" s="14"/>
    </row>
    <row r="1276" spans="3:4" x14ac:dyDescent="0.2">
      <c r="C1276" s="14"/>
      <c r="D1276" s="14"/>
    </row>
    <row r="1277" spans="3:4" x14ac:dyDescent="0.2">
      <c r="C1277" s="14"/>
      <c r="D1277" s="14"/>
    </row>
    <row r="1278" spans="3:4" x14ac:dyDescent="0.2">
      <c r="C1278" s="14"/>
      <c r="D1278" s="14"/>
    </row>
    <row r="1279" spans="3:4" x14ac:dyDescent="0.2">
      <c r="C1279" s="14"/>
      <c r="D1279" s="14"/>
    </row>
    <row r="1280" spans="3:4" x14ac:dyDescent="0.2">
      <c r="C1280" s="14"/>
      <c r="D1280" s="14"/>
    </row>
    <row r="1281" spans="3:4" x14ac:dyDescent="0.2">
      <c r="C1281" s="14"/>
      <c r="D1281" s="14"/>
    </row>
    <row r="1282" spans="3:4" x14ac:dyDescent="0.2">
      <c r="C1282" s="14"/>
      <c r="D1282" s="14"/>
    </row>
    <row r="1283" spans="3:4" x14ac:dyDescent="0.2">
      <c r="C1283" s="14"/>
      <c r="D1283" s="14"/>
    </row>
    <row r="1284" spans="3:4" x14ac:dyDescent="0.2">
      <c r="C1284" s="14"/>
      <c r="D1284" s="14"/>
    </row>
    <row r="1285" spans="3:4" x14ac:dyDescent="0.2">
      <c r="C1285" s="14"/>
      <c r="D1285" s="14"/>
    </row>
    <row r="1286" spans="3:4" x14ac:dyDescent="0.2">
      <c r="C1286" s="14"/>
      <c r="D1286" s="14"/>
    </row>
    <row r="1287" spans="3:4" x14ac:dyDescent="0.2">
      <c r="C1287" s="14"/>
      <c r="D1287" s="14"/>
    </row>
    <row r="1288" spans="3:4" x14ac:dyDescent="0.2">
      <c r="C1288" s="14"/>
      <c r="D1288" s="14"/>
    </row>
    <row r="1289" spans="3:4" x14ac:dyDescent="0.2">
      <c r="C1289" s="14"/>
      <c r="D1289" s="14"/>
    </row>
    <row r="1290" spans="3:4" x14ac:dyDescent="0.2">
      <c r="C1290" s="14"/>
      <c r="D1290" s="14"/>
    </row>
    <row r="1291" spans="3:4" x14ac:dyDescent="0.2">
      <c r="C1291" s="14"/>
      <c r="D1291" s="14"/>
    </row>
    <row r="1292" spans="3:4" x14ac:dyDescent="0.2">
      <c r="C1292" s="14"/>
      <c r="D1292" s="14"/>
    </row>
    <row r="1293" spans="3:4" x14ac:dyDescent="0.2">
      <c r="C1293" s="14"/>
      <c r="D1293" s="14"/>
    </row>
    <row r="1294" spans="3:4" x14ac:dyDescent="0.2">
      <c r="C1294" s="14"/>
      <c r="D1294" s="14"/>
    </row>
    <row r="1295" spans="3:4" x14ac:dyDescent="0.2">
      <c r="C1295" s="14"/>
      <c r="D1295" s="14"/>
    </row>
    <row r="1296" spans="3:4" x14ac:dyDescent="0.2">
      <c r="C1296" s="14"/>
      <c r="D1296" s="14"/>
    </row>
    <row r="1297" spans="3:4" x14ac:dyDescent="0.2">
      <c r="C1297" s="14"/>
      <c r="D1297" s="14"/>
    </row>
    <row r="1298" spans="3:4" x14ac:dyDescent="0.2">
      <c r="C1298" s="14"/>
      <c r="D1298" s="14"/>
    </row>
    <row r="1299" spans="3:4" x14ac:dyDescent="0.2">
      <c r="C1299" s="14"/>
      <c r="D1299" s="14"/>
    </row>
    <row r="1300" spans="3:4" x14ac:dyDescent="0.2">
      <c r="C1300" s="14"/>
      <c r="D1300" s="14"/>
    </row>
    <row r="1301" spans="3:4" x14ac:dyDescent="0.2">
      <c r="C1301" s="14"/>
      <c r="D1301" s="14"/>
    </row>
    <row r="1302" spans="3:4" x14ac:dyDescent="0.2">
      <c r="C1302" s="14"/>
      <c r="D1302" s="14"/>
    </row>
    <row r="1303" spans="3:4" x14ac:dyDescent="0.2">
      <c r="C1303" s="14"/>
      <c r="D1303" s="14"/>
    </row>
    <row r="1304" spans="3:4" x14ac:dyDescent="0.2">
      <c r="C1304" s="14"/>
      <c r="D1304" s="14"/>
    </row>
    <row r="1305" spans="3:4" x14ac:dyDescent="0.2">
      <c r="C1305" s="14"/>
      <c r="D1305" s="14"/>
    </row>
    <row r="1306" spans="3:4" x14ac:dyDescent="0.2">
      <c r="C1306" s="14"/>
      <c r="D1306" s="14"/>
    </row>
    <row r="1307" spans="3:4" x14ac:dyDescent="0.2">
      <c r="C1307" s="14"/>
      <c r="D1307" s="14"/>
    </row>
    <row r="1308" spans="3:4" x14ac:dyDescent="0.2">
      <c r="C1308" s="14"/>
      <c r="D1308" s="14"/>
    </row>
    <row r="1309" spans="3:4" x14ac:dyDescent="0.2">
      <c r="C1309" s="14"/>
      <c r="D1309" s="14"/>
    </row>
    <row r="1310" spans="3:4" x14ac:dyDescent="0.2">
      <c r="C1310" s="14"/>
      <c r="D1310" s="14"/>
    </row>
    <row r="1311" spans="3:4" x14ac:dyDescent="0.2">
      <c r="C1311" s="14"/>
      <c r="D1311" s="14"/>
    </row>
    <row r="1312" spans="3:4" x14ac:dyDescent="0.2">
      <c r="C1312" s="14"/>
      <c r="D1312" s="14"/>
    </row>
    <row r="1313" spans="3:4" x14ac:dyDescent="0.2">
      <c r="C1313" s="14"/>
      <c r="D1313" s="14"/>
    </row>
    <row r="1314" spans="3:4" x14ac:dyDescent="0.2">
      <c r="C1314" s="14"/>
      <c r="D1314" s="14"/>
    </row>
    <row r="1315" spans="3:4" x14ac:dyDescent="0.2">
      <c r="C1315" s="14"/>
      <c r="D1315" s="14"/>
    </row>
    <row r="1316" spans="3:4" x14ac:dyDescent="0.2">
      <c r="C1316" s="14"/>
      <c r="D1316" s="14"/>
    </row>
    <row r="1317" spans="3:4" x14ac:dyDescent="0.2">
      <c r="C1317" s="14"/>
      <c r="D1317" s="14"/>
    </row>
    <row r="1318" spans="3:4" x14ac:dyDescent="0.2">
      <c r="C1318" s="14"/>
      <c r="D1318" s="14"/>
    </row>
    <row r="1319" spans="3:4" x14ac:dyDescent="0.2">
      <c r="C1319" s="14"/>
      <c r="D1319" s="14"/>
    </row>
    <row r="1320" spans="3:4" x14ac:dyDescent="0.2">
      <c r="C1320" s="14"/>
      <c r="D1320" s="14"/>
    </row>
    <row r="1321" spans="3:4" x14ac:dyDescent="0.2">
      <c r="C1321" s="14"/>
      <c r="D1321" s="14"/>
    </row>
    <row r="1322" spans="3:4" x14ac:dyDescent="0.2">
      <c r="C1322" s="14"/>
      <c r="D1322" s="14"/>
    </row>
    <row r="1323" spans="3:4" x14ac:dyDescent="0.2">
      <c r="C1323" s="14"/>
      <c r="D1323" s="14"/>
    </row>
    <row r="1324" spans="3:4" x14ac:dyDescent="0.2">
      <c r="C1324" s="14"/>
      <c r="D1324" s="14"/>
    </row>
    <row r="1325" spans="3:4" x14ac:dyDescent="0.2">
      <c r="C1325" s="14"/>
      <c r="D1325" s="14"/>
    </row>
    <row r="1326" spans="3:4" x14ac:dyDescent="0.2">
      <c r="C1326" s="14"/>
      <c r="D1326" s="14"/>
    </row>
    <row r="1327" spans="3:4" x14ac:dyDescent="0.2">
      <c r="C1327" s="14"/>
      <c r="D1327" s="14"/>
    </row>
    <row r="1328" spans="3:4" x14ac:dyDescent="0.2">
      <c r="C1328" s="14"/>
      <c r="D1328" s="14"/>
    </row>
    <row r="1329" spans="3:4" x14ac:dyDescent="0.2">
      <c r="C1329" s="14"/>
      <c r="D1329" s="14"/>
    </row>
    <row r="1330" spans="3:4" x14ac:dyDescent="0.2">
      <c r="C1330" s="14"/>
      <c r="D1330" s="14"/>
    </row>
    <row r="1331" spans="3:4" x14ac:dyDescent="0.2">
      <c r="C1331" s="14"/>
      <c r="D1331" s="14"/>
    </row>
    <row r="1332" spans="3:4" x14ac:dyDescent="0.2">
      <c r="C1332" s="14"/>
      <c r="D1332" s="14"/>
    </row>
    <row r="1333" spans="3:4" x14ac:dyDescent="0.2">
      <c r="C1333" s="14"/>
      <c r="D1333" s="14"/>
    </row>
    <row r="1334" spans="3:4" x14ac:dyDescent="0.2">
      <c r="C1334" s="14"/>
      <c r="D1334" s="14"/>
    </row>
    <row r="1335" spans="3:4" x14ac:dyDescent="0.2">
      <c r="C1335" s="14"/>
      <c r="D1335" s="14"/>
    </row>
    <row r="1336" spans="3:4" x14ac:dyDescent="0.2">
      <c r="C1336" s="14"/>
      <c r="D1336" s="14"/>
    </row>
    <row r="1337" spans="3:4" x14ac:dyDescent="0.2">
      <c r="C1337" s="14"/>
      <c r="D1337" s="14"/>
    </row>
    <row r="1338" spans="3:4" x14ac:dyDescent="0.2">
      <c r="C1338" s="14"/>
      <c r="D1338" s="14"/>
    </row>
    <row r="1339" spans="3:4" x14ac:dyDescent="0.2">
      <c r="C1339" s="14"/>
      <c r="D1339" s="14"/>
    </row>
    <row r="1340" spans="3:4" x14ac:dyDescent="0.2">
      <c r="C1340" s="14"/>
      <c r="D1340" s="14"/>
    </row>
    <row r="1341" spans="3:4" x14ac:dyDescent="0.2">
      <c r="C1341" s="14"/>
      <c r="D1341" s="14"/>
    </row>
    <row r="1342" spans="3:4" x14ac:dyDescent="0.2">
      <c r="C1342" s="14"/>
      <c r="D1342" s="14"/>
    </row>
    <row r="1343" spans="3:4" x14ac:dyDescent="0.2">
      <c r="C1343" s="14"/>
      <c r="D1343" s="14"/>
    </row>
    <row r="1344" spans="3:4" x14ac:dyDescent="0.2">
      <c r="C1344" s="14"/>
      <c r="D1344" s="14"/>
    </row>
    <row r="1345" spans="3:4" x14ac:dyDescent="0.2">
      <c r="C1345" s="14"/>
      <c r="D1345" s="14"/>
    </row>
    <row r="1346" spans="3:4" x14ac:dyDescent="0.2">
      <c r="C1346" s="14"/>
      <c r="D1346" s="14"/>
    </row>
    <row r="1347" spans="3:4" x14ac:dyDescent="0.2">
      <c r="C1347" s="14"/>
      <c r="D1347" s="14"/>
    </row>
    <row r="1348" spans="3:4" x14ac:dyDescent="0.2">
      <c r="C1348" s="14"/>
      <c r="D1348" s="14"/>
    </row>
    <row r="1349" spans="3:4" x14ac:dyDescent="0.2">
      <c r="C1349" s="14"/>
      <c r="D1349" s="14"/>
    </row>
    <row r="1350" spans="3:4" x14ac:dyDescent="0.2">
      <c r="C1350" s="14"/>
      <c r="D1350" s="14"/>
    </row>
    <row r="1351" spans="3:4" x14ac:dyDescent="0.2">
      <c r="C1351" s="14"/>
      <c r="D1351" s="14"/>
    </row>
    <row r="1352" spans="3:4" x14ac:dyDescent="0.2">
      <c r="C1352" s="14"/>
      <c r="D1352" s="14"/>
    </row>
    <row r="1353" spans="3:4" x14ac:dyDescent="0.2">
      <c r="C1353" s="14"/>
      <c r="D1353" s="14"/>
    </row>
    <row r="1354" spans="3:4" x14ac:dyDescent="0.2">
      <c r="C1354" s="14"/>
      <c r="D1354" s="14"/>
    </row>
    <row r="1355" spans="3:4" x14ac:dyDescent="0.2">
      <c r="C1355" s="14"/>
      <c r="D1355" s="14"/>
    </row>
    <row r="1356" spans="3:4" x14ac:dyDescent="0.2">
      <c r="C1356" s="14"/>
      <c r="D1356" s="14"/>
    </row>
    <row r="1357" spans="3:4" x14ac:dyDescent="0.2">
      <c r="C1357" s="14"/>
      <c r="D1357" s="14"/>
    </row>
    <row r="1358" spans="3:4" x14ac:dyDescent="0.2">
      <c r="C1358" s="14"/>
      <c r="D1358" s="14"/>
    </row>
    <row r="1359" spans="3:4" x14ac:dyDescent="0.2">
      <c r="C1359" s="14"/>
      <c r="D1359" s="14"/>
    </row>
    <row r="1360" spans="3:4" x14ac:dyDescent="0.2">
      <c r="C1360" s="14"/>
      <c r="D1360" s="14"/>
    </row>
    <row r="1361" spans="3:4" x14ac:dyDescent="0.2">
      <c r="C1361" s="14"/>
      <c r="D1361" s="14"/>
    </row>
    <row r="1362" spans="3:4" x14ac:dyDescent="0.2">
      <c r="C1362" s="14"/>
      <c r="D1362" s="14"/>
    </row>
    <row r="1363" spans="3:4" x14ac:dyDescent="0.2">
      <c r="C1363" s="14"/>
      <c r="D1363" s="14"/>
    </row>
    <row r="1364" spans="3:4" x14ac:dyDescent="0.2">
      <c r="C1364" s="14"/>
      <c r="D1364" s="14"/>
    </row>
    <row r="1365" spans="3:4" x14ac:dyDescent="0.2">
      <c r="C1365" s="14"/>
      <c r="D1365" s="14"/>
    </row>
    <row r="1366" spans="3:4" x14ac:dyDescent="0.2">
      <c r="C1366" s="14"/>
      <c r="D1366" s="14"/>
    </row>
    <row r="1367" spans="3:4" x14ac:dyDescent="0.2">
      <c r="C1367" s="14"/>
      <c r="D1367" s="14"/>
    </row>
    <row r="1368" spans="3:4" x14ac:dyDescent="0.2">
      <c r="C1368" s="14"/>
      <c r="D1368" s="14"/>
    </row>
    <row r="1369" spans="3:4" x14ac:dyDescent="0.2">
      <c r="C1369" s="14"/>
      <c r="D1369" s="14"/>
    </row>
    <row r="1370" spans="3:4" x14ac:dyDescent="0.2">
      <c r="C1370" s="14"/>
      <c r="D1370" s="14"/>
    </row>
    <row r="1371" spans="3:4" x14ac:dyDescent="0.2">
      <c r="C1371" s="14"/>
      <c r="D1371" s="14"/>
    </row>
    <row r="1372" spans="3:4" x14ac:dyDescent="0.2">
      <c r="C1372" s="14"/>
      <c r="D1372" s="14"/>
    </row>
  </sheetData>
  <phoneticPr fontId="8" type="noConversion"/>
  <hyperlinks>
    <hyperlink ref="H1324" r:id="rId1" display="http://vsolj.cetus-net.org/bulletin.html"/>
  </hyperlinks>
  <pageMargins left="0.75" right="0.75" top="1" bottom="1" header="0.5" footer="0.5"/>
  <pageSetup orientation="portrait" horizontalDpi="4294967293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5"/>
  <sheetViews>
    <sheetView workbookViewId="0">
      <selection activeCell="A43" sqref="A43:D43"/>
    </sheetView>
  </sheetViews>
  <sheetFormatPr defaultRowHeight="12.75" x14ac:dyDescent="0.2"/>
  <cols>
    <col min="1" max="1" width="19.7109375" style="14" customWidth="1"/>
    <col min="2" max="2" width="4.42578125" style="10" customWidth="1"/>
    <col min="3" max="3" width="12.7109375" style="14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4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51" t="s">
        <v>64</v>
      </c>
      <c r="I1" s="52" t="s">
        <v>65</v>
      </c>
      <c r="J1" s="53" t="s">
        <v>66</v>
      </c>
    </row>
    <row r="2" spans="1:16" x14ac:dyDescent="0.2">
      <c r="I2" s="54" t="s">
        <v>67</v>
      </c>
      <c r="J2" s="55" t="s">
        <v>68</v>
      </c>
    </row>
    <row r="3" spans="1:16" x14ac:dyDescent="0.2">
      <c r="A3" s="56" t="s">
        <v>69</v>
      </c>
      <c r="I3" s="54" t="s">
        <v>70</v>
      </c>
      <c r="J3" s="55" t="s">
        <v>71</v>
      </c>
    </row>
    <row r="4" spans="1:16" x14ac:dyDescent="0.2">
      <c r="I4" s="54" t="s">
        <v>72</v>
      </c>
      <c r="J4" s="55" t="s">
        <v>71</v>
      </c>
    </row>
    <row r="5" spans="1:16" ht="13.5" thickBot="1" x14ac:dyDescent="0.25">
      <c r="I5" s="57" t="s">
        <v>73</v>
      </c>
      <c r="J5" s="58" t="s">
        <v>74</v>
      </c>
    </row>
    <row r="10" spans="1:16" ht="13.5" thickBot="1" x14ac:dyDescent="0.25"/>
    <row r="11" spans="1:16" ht="12.75" customHeight="1" thickBot="1" x14ac:dyDescent="0.25">
      <c r="A11" s="14" t="str">
        <f t="shared" ref="A11:A43" si="0">P11</f>
        <v> AC 216.18 </v>
      </c>
      <c r="B11" s="11" t="str">
        <f t="shared" ref="B11:B43" si="1">IF(H11=INT(H11),"I","II")</f>
        <v>I</v>
      </c>
      <c r="C11" s="14">
        <f t="shared" ref="C11:C43" si="2">1*G11</f>
        <v>17329.36</v>
      </c>
      <c r="D11" s="10" t="str">
        <f t="shared" ref="D11:D43" si="3">VLOOKUP(F11,I$1:J$5,2,FALSE)</f>
        <v>vis</v>
      </c>
      <c r="E11" s="59">
        <f>VLOOKUP(C11,Active!C$21:E$971,3,FALSE)</f>
        <v>-22162.439357437805</v>
      </c>
      <c r="F11" s="11" t="s">
        <v>73</v>
      </c>
      <c r="G11" s="10" t="str">
        <f t="shared" ref="G11:G43" si="4">MID(I11,3,LEN(I11)-3)</f>
        <v>17329.36</v>
      </c>
      <c r="H11" s="14">
        <f t="shared" ref="H11:H43" si="5">1*K11</f>
        <v>-11770</v>
      </c>
      <c r="I11" s="60" t="s">
        <v>75</v>
      </c>
      <c r="J11" s="61" t="s">
        <v>76</v>
      </c>
      <c r="K11" s="60">
        <v>-11770</v>
      </c>
      <c r="L11" s="60" t="s">
        <v>77</v>
      </c>
      <c r="M11" s="61" t="s">
        <v>78</v>
      </c>
      <c r="N11" s="61"/>
      <c r="O11" s="62" t="s">
        <v>79</v>
      </c>
      <c r="P11" s="62" t="s">
        <v>80</v>
      </c>
    </row>
    <row r="12" spans="1:16" ht="12.75" customHeight="1" thickBot="1" x14ac:dyDescent="0.25">
      <c r="A12" s="14" t="str">
        <f t="shared" si="0"/>
        <v> AC 216.18 </v>
      </c>
      <c r="B12" s="11" t="str">
        <f t="shared" si="1"/>
        <v>I</v>
      </c>
      <c r="C12" s="14">
        <f t="shared" si="2"/>
        <v>18528.34</v>
      </c>
      <c r="D12" s="10" t="str">
        <f t="shared" si="3"/>
        <v>vis</v>
      </c>
      <c r="E12" s="59">
        <f>VLOOKUP(C12,Active!C$21:E$971,3,FALSE)</f>
        <v>-21419.408693088801</v>
      </c>
      <c r="F12" s="11" t="s">
        <v>73</v>
      </c>
      <c r="G12" s="10" t="str">
        <f t="shared" si="4"/>
        <v>18528.34</v>
      </c>
      <c r="H12" s="14">
        <f t="shared" si="5"/>
        <v>-11027</v>
      </c>
      <c r="I12" s="60" t="s">
        <v>81</v>
      </c>
      <c r="J12" s="61" t="s">
        <v>82</v>
      </c>
      <c r="K12" s="60">
        <v>-11027</v>
      </c>
      <c r="L12" s="60" t="s">
        <v>77</v>
      </c>
      <c r="M12" s="61" t="s">
        <v>78</v>
      </c>
      <c r="N12" s="61"/>
      <c r="O12" s="62" t="s">
        <v>79</v>
      </c>
      <c r="P12" s="62" t="s">
        <v>80</v>
      </c>
    </row>
    <row r="13" spans="1:16" ht="12.75" customHeight="1" thickBot="1" x14ac:dyDescent="0.25">
      <c r="A13" s="14" t="str">
        <f t="shared" si="0"/>
        <v> AC 216.19 </v>
      </c>
      <c r="B13" s="11" t="str">
        <f t="shared" si="1"/>
        <v>I</v>
      </c>
      <c r="C13" s="14">
        <f t="shared" si="2"/>
        <v>20253.45</v>
      </c>
      <c r="D13" s="10" t="str">
        <f t="shared" si="3"/>
        <v>vis</v>
      </c>
      <c r="E13" s="59">
        <f>VLOOKUP(C13,Active!C$21:E$971,3,FALSE)</f>
        <v>-20350.325281042635</v>
      </c>
      <c r="F13" s="11" t="s">
        <v>73</v>
      </c>
      <c r="G13" s="10" t="str">
        <f t="shared" si="4"/>
        <v>20253.45</v>
      </c>
      <c r="H13" s="14">
        <f t="shared" si="5"/>
        <v>-9958</v>
      </c>
      <c r="I13" s="60" t="s">
        <v>83</v>
      </c>
      <c r="J13" s="61" t="s">
        <v>84</v>
      </c>
      <c r="K13" s="60">
        <v>-9958</v>
      </c>
      <c r="L13" s="60" t="s">
        <v>85</v>
      </c>
      <c r="M13" s="61" t="s">
        <v>78</v>
      </c>
      <c r="N13" s="61"/>
      <c r="O13" s="62" t="s">
        <v>79</v>
      </c>
      <c r="P13" s="62" t="s">
        <v>86</v>
      </c>
    </row>
    <row r="14" spans="1:16" ht="12.75" customHeight="1" thickBot="1" x14ac:dyDescent="0.25">
      <c r="A14" s="14" t="str">
        <f t="shared" si="0"/>
        <v> AC 216.19 </v>
      </c>
      <c r="B14" s="11" t="str">
        <f t="shared" si="1"/>
        <v>I</v>
      </c>
      <c r="C14" s="14">
        <f t="shared" si="2"/>
        <v>36322.54</v>
      </c>
      <c r="D14" s="10" t="str">
        <f t="shared" si="3"/>
        <v>vis</v>
      </c>
      <c r="E14" s="59">
        <f>VLOOKUP(C14,Active!C$21:E$971,3,FALSE)</f>
        <v>-10392.005193815205</v>
      </c>
      <c r="F14" s="11" t="s">
        <v>73</v>
      </c>
      <c r="G14" s="10" t="str">
        <f t="shared" si="4"/>
        <v>36322.54</v>
      </c>
      <c r="H14" s="14">
        <f t="shared" si="5"/>
        <v>0</v>
      </c>
      <c r="I14" s="60" t="s">
        <v>87</v>
      </c>
      <c r="J14" s="61" t="s">
        <v>88</v>
      </c>
      <c r="K14" s="60">
        <v>0</v>
      </c>
      <c r="L14" s="60" t="s">
        <v>89</v>
      </c>
      <c r="M14" s="61" t="s">
        <v>78</v>
      </c>
      <c r="N14" s="61"/>
      <c r="O14" s="62" t="s">
        <v>90</v>
      </c>
      <c r="P14" s="62" t="s">
        <v>86</v>
      </c>
    </row>
    <row r="15" spans="1:16" ht="12.75" customHeight="1" thickBot="1" x14ac:dyDescent="0.25">
      <c r="A15" s="14" t="str">
        <f t="shared" si="0"/>
        <v> AC 216.19 </v>
      </c>
      <c r="B15" s="11" t="str">
        <f t="shared" si="1"/>
        <v>I</v>
      </c>
      <c r="C15" s="14">
        <f t="shared" si="2"/>
        <v>36398.370000000003</v>
      </c>
      <c r="D15" s="10" t="str">
        <f t="shared" si="3"/>
        <v>vis</v>
      </c>
      <c r="E15" s="59">
        <f>VLOOKUP(C15,Active!C$21:E$971,3,FALSE)</f>
        <v>-10345.011903453742</v>
      </c>
      <c r="F15" s="11" t="s">
        <v>73</v>
      </c>
      <c r="G15" s="10" t="str">
        <f t="shared" si="4"/>
        <v>36398.37</v>
      </c>
      <c r="H15" s="14">
        <f t="shared" si="5"/>
        <v>47</v>
      </c>
      <c r="I15" s="60" t="s">
        <v>91</v>
      </c>
      <c r="J15" s="61" t="s">
        <v>92</v>
      </c>
      <c r="K15" s="60">
        <v>47</v>
      </c>
      <c r="L15" s="60" t="s">
        <v>77</v>
      </c>
      <c r="M15" s="61" t="s">
        <v>78</v>
      </c>
      <c r="N15" s="61"/>
      <c r="O15" s="62" t="s">
        <v>90</v>
      </c>
      <c r="P15" s="62" t="s">
        <v>86</v>
      </c>
    </row>
    <row r="16" spans="1:16" ht="12.75" customHeight="1" thickBot="1" x14ac:dyDescent="0.25">
      <c r="A16" s="14" t="str">
        <f t="shared" si="0"/>
        <v> AC 216.19 </v>
      </c>
      <c r="B16" s="11" t="str">
        <f t="shared" si="1"/>
        <v>I</v>
      </c>
      <c r="C16" s="14">
        <f t="shared" si="2"/>
        <v>36432.28</v>
      </c>
      <c r="D16" s="10" t="str">
        <f t="shared" si="3"/>
        <v>vis</v>
      </c>
      <c r="E16" s="59">
        <f>VLOOKUP(C16,Active!C$21:E$971,3,FALSE)</f>
        <v>-10323.997232793621</v>
      </c>
      <c r="F16" s="11" t="s">
        <v>73</v>
      </c>
      <c r="G16" s="10" t="str">
        <f t="shared" si="4"/>
        <v>36432.28</v>
      </c>
      <c r="H16" s="14">
        <f t="shared" si="5"/>
        <v>68</v>
      </c>
      <c r="I16" s="60" t="s">
        <v>93</v>
      </c>
      <c r="J16" s="61" t="s">
        <v>94</v>
      </c>
      <c r="K16" s="60">
        <v>68</v>
      </c>
      <c r="L16" s="60" t="s">
        <v>95</v>
      </c>
      <c r="M16" s="61" t="s">
        <v>78</v>
      </c>
      <c r="N16" s="61"/>
      <c r="O16" s="62" t="s">
        <v>90</v>
      </c>
      <c r="P16" s="62" t="s">
        <v>86</v>
      </c>
    </row>
    <row r="17" spans="1:16" ht="12.75" customHeight="1" thickBot="1" x14ac:dyDescent="0.25">
      <c r="A17" s="14" t="str">
        <f t="shared" si="0"/>
        <v> AC 216.19 </v>
      </c>
      <c r="B17" s="11" t="str">
        <f t="shared" si="1"/>
        <v>I</v>
      </c>
      <c r="C17" s="14">
        <f t="shared" si="2"/>
        <v>36453.269999999997</v>
      </c>
      <c r="D17" s="10" t="str">
        <f t="shared" si="3"/>
        <v>vis</v>
      </c>
      <c r="E17" s="59">
        <f>VLOOKUP(C17,Active!C$21:E$971,3,FALSE)</f>
        <v>-10310.98933137351</v>
      </c>
      <c r="F17" s="11" t="s">
        <v>73</v>
      </c>
      <c r="G17" s="10" t="str">
        <f t="shared" si="4"/>
        <v>36453.27</v>
      </c>
      <c r="H17" s="14">
        <f t="shared" si="5"/>
        <v>81</v>
      </c>
      <c r="I17" s="60" t="s">
        <v>96</v>
      </c>
      <c r="J17" s="61" t="s">
        <v>97</v>
      </c>
      <c r="K17" s="60">
        <v>81</v>
      </c>
      <c r="L17" s="60" t="s">
        <v>98</v>
      </c>
      <c r="M17" s="61" t="s">
        <v>78</v>
      </c>
      <c r="N17" s="61"/>
      <c r="O17" s="62" t="s">
        <v>90</v>
      </c>
      <c r="P17" s="62" t="s">
        <v>86</v>
      </c>
    </row>
    <row r="18" spans="1:16" ht="12.75" customHeight="1" thickBot="1" x14ac:dyDescent="0.25">
      <c r="A18" s="14" t="str">
        <f t="shared" si="0"/>
        <v> AC 216.19 </v>
      </c>
      <c r="B18" s="11" t="str">
        <f t="shared" si="1"/>
        <v>I</v>
      </c>
      <c r="C18" s="14">
        <f t="shared" si="2"/>
        <v>37087.449999999997</v>
      </c>
      <c r="D18" s="10" t="str">
        <f t="shared" si="3"/>
        <v>vis</v>
      </c>
      <c r="E18" s="59">
        <f>VLOOKUP(C18,Active!C$21:E$971,3,FALSE)</f>
        <v>-9917.9759477333719</v>
      </c>
      <c r="F18" s="11" t="s">
        <v>73</v>
      </c>
      <c r="G18" s="10" t="str">
        <f t="shared" si="4"/>
        <v>37087.45</v>
      </c>
      <c r="H18" s="14">
        <f t="shared" si="5"/>
        <v>474</v>
      </c>
      <c r="I18" s="60" t="s">
        <v>99</v>
      </c>
      <c r="J18" s="61" t="s">
        <v>100</v>
      </c>
      <c r="K18" s="60">
        <v>474</v>
      </c>
      <c r="L18" s="60" t="s">
        <v>98</v>
      </c>
      <c r="M18" s="61" t="s">
        <v>78</v>
      </c>
      <c r="N18" s="61"/>
      <c r="O18" s="62" t="s">
        <v>90</v>
      </c>
      <c r="P18" s="62" t="s">
        <v>86</v>
      </c>
    </row>
    <row r="19" spans="1:16" ht="12.75" customHeight="1" thickBot="1" x14ac:dyDescent="0.25">
      <c r="A19" s="14" t="str">
        <f t="shared" si="0"/>
        <v>IBVS 5583 </v>
      </c>
      <c r="B19" s="11" t="str">
        <f t="shared" si="1"/>
        <v>I</v>
      </c>
      <c r="C19" s="14">
        <f t="shared" si="2"/>
        <v>52031.285499999998</v>
      </c>
      <c r="D19" s="10" t="str">
        <f t="shared" si="3"/>
        <v>vis</v>
      </c>
      <c r="E19" s="59">
        <f>VLOOKUP(C19,Active!C$21:E$971,3,FALSE)</f>
        <v>-656.99743308989446</v>
      </c>
      <c r="F19" s="11" t="s">
        <v>73</v>
      </c>
      <c r="G19" s="10" t="str">
        <f t="shared" si="4"/>
        <v>52031.2855</v>
      </c>
      <c r="H19" s="14">
        <f t="shared" si="5"/>
        <v>9734</v>
      </c>
      <c r="I19" s="60" t="s">
        <v>101</v>
      </c>
      <c r="J19" s="61" t="s">
        <v>102</v>
      </c>
      <c r="K19" s="60">
        <v>9734</v>
      </c>
      <c r="L19" s="60" t="s">
        <v>103</v>
      </c>
      <c r="M19" s="61" t="s">
        <v>104</v>
      </c>
      <c r="N19" s="61" t="s">
        <v>105</v>
      </c>
      <c r="O19" s="62" t="s">
        <v>106</v>
      </c>
      <c r="P19" s="63" t="s">
        <v>107</v>
      </c>
    </row>
    <row r="20" spans="1:16" ht="12.75" customHeight="1" thickBot="1" x14ac:dyDescent="0.25">
      <c r="A20" s="14" t="str">
        <f t="shared" si="0"/>
        <v>IBVS 5583 </v>
      </c>
      <c r="B20" s="11" t="str">
        <f t="shared" si="1"/>
        <v>I</v>
      </c>
      <c r="C20" s="14">
        <f t="shared" si="2"/>
        <v>52039.357499999998</v>
      </c>
      <c r="D20" s="10" t="str">
        <f t="shared" si="3"/>
        <v>vis</v>
      </c>
      <c r="E20" s="59">
        <f>VLOOKUP(C20,Active!C$21:E$971,3,FALSE)</f>
        <v>-651.99506147183138</v>
      </c>
      <c r="F20" s="11" t="s">
        <v>73</v>
      </c>
      <c r="G20" s="10" t="str">
        <f t="shared" si="4"/>
        <v>52039.3575</v>
      </c>
      <c r="H20" s="14">
        <f t="shared" si="5"/>
        <v>9739</v>
      </c>
      <c r="I20" s="60" t="s">
        <v>108</v>
      </c>
      <c r="J20" s="61" t="s">
        <v>109</v>
      </c>
      <c r="K20" s="60">
        <v>9739</v>
      </c>
      <c r="L20" s="60" t="s">
        <v>110</v>
      </c>
      <c r="M20" s="61" t="s">
        <v>104</v>
      </c>
      <c r="N20" s="61" t="s">
        <v>105</v>
      </c>
      <c r="O20" s="62" t="s">
        <v>106</v>
      </c>
      <c r="P20" s="63" t="s">
        <v>107</v>
      </c>
    </row>
    <row r="21" spans="1:16" ht="12.75" customHeight="1" thickBot="1" x14ac:dyDescent="0.25">
      <c r="A21" s="14" t="str">
        <f t="shared" si="0"/>
        <v>IBVS 5583 </v>
      </c>
      <c r="B21" s="11" t="str">
        <f t="shared" si="1"/>
        <v>I</v>
      </c>
      <c r="C21" s="14">
        <f t="shared" si="2"/>
        <v>52105.5164</v>
      </c>
      <c r="D21" s="10" t="str">
        <f t="shared" si="3"/>
        <v>vis</v>
      </c>
      <c r="E21" s="59">
        <f>VLOOKUP(C21,Active!C$21:E$971,3,FALSE)</f>
        <v>-610.99513535162839</v>
      </c>
      <c r="F21" s="11" t="s">
        <v>73</v>
      </c>
      <c r="G21" s="10" t="str">
        <f t="shared" si="4"/>
        <v>52105.5164</v>
      </c>
      <c r="H21" s="14">
        <f t="shared" si="5"/>
        <v>9780</v>
      </c>
      <c r="I21" s="60" t="s">
        <v>111</v>
      </c>
      <c r="J21" s="61" t="s">
        <v>112</v>
      </c>
      <c r="K21" s="60">
        <v>9780</v>
      </c>
      <c r="L21" s="60" t="s">
        <v>113</v>
      </c>
      <c r="M21" s="61" t="s">
        <v>104</v>
      </c>
      <c r="N21" s="61" t="s">
        <v>105</v>
      </c>
      <c r="O21" s="62" t="s">
        <v>106</v>
      </c>
      <c r="P21" s="63" t="s">
        <v>107</v>
      </c>
    </row>
    <row r="22" spans="1:16" ht="12.75" customHeight="1" thickBot="1" x14ac:dyDescent="0.25">
      <c r="A22" s="14" t="str">
        <f t="shared" si="0"/>
        <v>OEJV 0074 </v>
      </c>
      <c r="B22" s="11" t="str">
        <f t="shared" si="1"/>
        <v>I</v>
      </c>
      <c r="C22" s="14">
        <f t="shared" si="2"/>
        <v>52118.425430000003</v>
      </c>
      <c r="D22" s="10" t="str">
        <f t="shared" si="3"/>
        <v>vis</v>
      </c>
      <c r="E22" s="59">
        <f>VLOOKUP(C22,Active!C$21:E$971,3,FALSE)</f>
        <v>-602.99516442884135</v>
      </c>
      <c r="F22" s="11" t="s">
        <v>73</v>
      </c>
      <c r="G22" s="10" t="str">
        <f t="shared" si="4"/>
        <v>52118.42543</v>
      </c>
      <c r="H22" s="14">
        <f t="shared" si="5"/>
        <v>9788</v>
      </c>
      <c r="I22" s="60" t="s">
        <v>114</v>
      </c>
      <c r="J22" s="61" t="s">
        <v>115</v>
      </c>
      <c r="K22" s="60">
        <v>9788</v>
      </c>
      <c r="L22" s="60" t="s">
        <v>116</v>
      </c>
      <c r="M22" s="61" t="s">
        <v>117</v>
      </c>
      <c r="N22" s="61" t="s">
        <v>118</v>
      </c>
      <c r="O22" s="62" t="s">
        <v>119</v>
      </c>
      <c r="P22" s="63" t="s">
        <v>120</v>
      </c>
    </row>
    <row r="23" spans="1:16" ht="12.75" customHeight="1" thickBot="1" x14ac:dyDescent="0.25">
      <c r="A23" s="14" t="str">
        <f t="shared" si="0"/>
        <v>IBVS 5583 </v>
      </c>
      <c r="B23" s="11" t="str">
        <f t="shared" si="1"/>
        <v>I</v>
      </c>
      <c r="C23" s="14">
        <f t="shared" si="2"/>
        <v>52139.401899999997</v>
      </c>
      <c r="D23" s="10" t="str">
        <f t="shared" si="3"/>
        <v>vis</v>
      </c>
      <c r="E23" s="59">
        <f>VLOOKUP(C23,Active!C$21:E$971,3,FALSE)</f>
        <v>-589.99564780655191</v>
      </c>
      <c r="F23" s="11" t="s">
        <v>73</v>
      </c>
      <c r="G23" s="10" t="str">
        <f t="shared" si="4"/>
        <v>52139.4019</v>
      </c>
      <c r="H23" s="14">
        <f t="shared" si="5"/>
        <v>9801</v>
      </c>
      <c r="I23" s="60" t="s">
        <v>121</v>
      </c>
      <c r="J23" s="61" t="s">
        <v>122</v>
      </c>
      <c r="K23" s="60">
        <v>9801</v>
      </c>
      <c r="L23" s="60" t="s">
        <v>123</v>
      </c>
      <c r="M23" s="61" t="s">
        <v>104</v>
      </c>
      <c r="N23" s="61" t="s">
        <v>105</v>
      </c>
      <c r="O23" s="62" t="s">
        <v>106</v>
      </c>
      <c r="P23" s="63" t="s">
        <v>107</v>
      </c>
    </row>
    <row r="24" spans="1:16" ht="12.75" customHeight="1" thickBot="1" x14ac:dyDescent="0.25">
      <c r="A24" s="14" t="str">
        <f t="shared" si="0"/>
        <v>IBVS 5583 </v>
      </c>
      <c r="B24" s="11" t="str">
        <f t="shared" si="1"/>
        <v>I</v>
      </c>
      <c r="C24" s="14">
        <f t="shared" si="2"/>
        <v>52694.487500000003</v>
      </c>
      <c r="D24" s="10" t="str">
        <f t="shared" si="3"/>
        <v>vis</v>
      </c>
      <c r="E24" s="59">
        <f>VLOOKUP(C24,Active!C$21:E$971,3,FALSE)</f>
        <v>-245.99856517083657</v>
      </c>
      <c r="F24" s="11" t="s">
        <v>73</v>
      </c>
      <c r="G24" s="10" t="str">
        <f t="shared" si="4"/>
        <v>52694.4875</v>
      </c>
      <c r="H24" s="14">
        <f t="shared" si="5"/>
        <v>10145</v>
      </c>
      <c r="I24" s="60" t="s">
        <v>124</v>
      </c>
      <c r="J24" s="61" t="s">
        <v>125</v>
      </c>
      <c r="K24" s="60">
        <v>10145</v>
      </c>
      <c r="L24" s="60" t="s">
        <v>126</v>
      </c>
      <c r="M24" s="61" t="s">
        <v>104</v>
      </c>
      <c r="N24" s="61" t="s">
        <v>105</v>
      </c>
      <c r="O24" s="62" t="s">
        <v>106</v>
      </c>
      <c r="P24" s="63" t="s">
        <v>107</v>
      </c>
    </row>
    <row r="25" spans="1:16" ht="12.75" customHeight="1" thickBot="1" x14ac:dyDescent="0.25">
      <c r="A25" s="14" t="str">
        <f t="shared" si="0"/>
        <v>IBVS 5583 </v>
      </c>
      <c r="B25" s="11" t="str">
        <f t="shared" si="1"/>
        <v>I</v>
      </c>
      <c r="C25" s="14">
        <f t="shared" si="2"/>
        <v>52723.532700000003</v>
      </c>
      <c r="D25" s="10" t="str">
        <f t="shared" si="3"/>
        <v>vis</v>
      </c>
      <c r="E25" s="59">
        <f>VLOOKUP(C25,Active!C$21:E$971,3,FALSE)</f>
        <v>-227.99870341154946</v>
      </c>
      <c r="F25" s="11" t="s">
        <v>73</v>
      </c>
      <c r="G25" s="10" t="str">
        <f t="shared" si="4"/>
        <v>52723.5327</v>
      </c>
      <c r="H25" s="14">
        <f t="shared" si="5"/>
        <v>10163</v>
      </c>
      <c r="I25" s="60" t="s">
        <v>127</v>
      </c>
      <c r="J25" s="61" t="s">
        <v>128</v>
      </c>
      <c r="K25" s="60">
        <v>10163</v>
      </c>
      <c r="L25" s="60" t="s">
        <v>129</v>
      </c>
      <c r="M25" s="61" t="s">
        <v>104</v>
      </c>
      <c r="N25" s="61" t="s">
        <v>105</v>
      </c>
      <c r="O25" s="62" t="s">
        <v>106</v>
      </c>
      <c r="P25" s="63" t="s">
        <v>107</v>
      </c>
    </row>
    <row r="26" spans="1:16" ht="12.75" customHeight="1" thickBot="1" x14ac:dyDescent="0.25">
      <c r="A26" s="14" t="str">
        <f t="shared" si="0"/>
        <v>IBVS 5583 </v>
      </c>
      <c r="B26" s="11" t="str">
        <f t="shared" si="1"/>
        <v>I</v>
      </c>
      <c r="C26" s="14">
        <f t="shared" si="2"/>
        <v>52765.487399999998</v>
      </c>
      <c r="D26" s="10" t="str">
        <f t="shared" si="3"/>
        <v>vis</v>
      </c>
      <c r="E26" s="59">
        <f>VLOOKUP(C26,Active!C$21:E$971,3,FALSE)</f>
        <v>-201.99857946155922</v>
      </c>
      <c r="F26" s="11" t="s">
        <v>73</v>
      </c>
      <c r="G26" s="10" t="str">
        <f t="shared" si="4"/>
        <v>52765.4874</v>
      </c>
      <c r="H26" s="14">
        <f t="shared" si="5"/>
        <v>10189</v>
      </c>
      <c r="I26" s="60" t="s">
        <v>130</v>
      </c>
      <c r="J26" s="61" t="s">
        <v>131</v>
      </c>
      <c r="K26" s="60">
        <v>10189</v>
      </c>
      <c r="L26" s="60" t="s">
        <v>132</v>
      </c>
      <c r="M26" s="61" t="s">
        <v>104</v>
      </c>
      <c r="N26" s="61" t="s">
        <v>105</v>
      </c>
      <c r="O26" s="62" t="s">
        <v>106</v>
      </c>
      <c r="P26" s="63" t="s">
        <v>107</v>
      </c>
    </row>
    <row r="27" spans="1:16" ht="12.75" customHeight="1" thickBot="1" x14ac:dyDescent="0.25">
      <c r="A27" s="14" t="str">
        <f t="shared" si="0"/>
        <v>IBVS 5583 </v>
      </c>
      <c r="B27" s="11" t="str">
        <f t="shared" si="1"/>
        <v>II</v>
      </c>
      <c r="C27" s="14">
        <f t="shared" si="2"/>
        <v>52832.460800000001</v>
      </c>
      <c r="D27" s="10" t="str">
        <f t="shared" si="3"/>
        <v>vis</v>
      </c>
      <c r="E27" s="59">
        <f>VLOOKUP(C27,Active!C$21:E$971,3,FALSE)</f>
        <v>-160.4938922309853</v>
      </c>
      <c r="F27" s="11" t="s">
        <v>73</v>
      </c>
      <c r="G27" s="10" t="str">
        <f t="shared" si="4"/>
        <v>52832.4608</v>
      </c>
      <c r="H27" s="14">
        <f t="shared" si="5"/>
        <v>10230.5</v>
      </c>
      <c r="I27" s="60" t="s">
        <v>133</v>
      </c>
      <c r="J27" s="61" t="s">
        <v>134</v>
      </c>
      <c r="K27" s="60">
        <v>10230.5</v>
      </c>
      <c r="L27" s="60" t="s">
        <v>135</v>
      </c>
      <c r="M27" s="61" t="s">
        <v>104</v>
      </c>
      <c r="N27" s="61" t="s">
        <v>105</v>
      </c>
      <c r="O27" s="62" t="s">
        <v>106</v>
      </c>
      <c r="P27" s="63" t="s">
        <v>107</v>
      </c>
    </row>
    <row r="28" spans="1:16" ht="12.75" customHeight="1" thickBot="1" x14ac:dyDescent="0.25">
      <c r="A28" s="14" t="str">
        <f t="shared" si="0"/>
        <v>IBVS 5592 </v>
      </c>
      <c r="B28" s="11" t="str">
        <f t="shared" si="1"/>
        <v>I</v>
      </c>
      <c r="C28" s="14">
        <f t="shared" si="2"/>
        <v>53091.439299999998</v>
      </c>
      <c r="D28" s="10" t="str">
        <f t="shared" si="3"/>
        <v>vis</v>
      </c>
      <c r="E28" s="59">
        <f>VLOOKUP(C28,Active!C$21:E$971,3,FALSE)</f>
        <v>0</v>
      </c>
      <c r="F28" s="11" t="s">
        <v>73</v>
      </c>
      <c r="G28" s="10" t="str">
        <f t="shared" si="4"/>
        <v>53091.4393</v>
      </c>
      <c r="H28" s="14">
        <f t="shared" si="5"/>
        <v>10391</v>
      </c>
      <c r="I28" s="60" t="s">
        <v>136</v>
      </c>
      <c r="J28" s="61" t="s">
        <v>137</v>
      </c>
      <c r="K28" s="60">
        <v>10391</v>
      </c>
      <c r="L28" s="60" t="s">
        <v>138</v>
      </c>
      <c r="M28" s="61" t="s">
        <v>104</v>
      </c>
      <c r="N28" s="61" t="s">
        <v>105</v>
      </c>
      <c r="O28" s="62" t="s">
        <v>139</v>
      </c>
      <c r="P28" s="63" t="s">
        <v>140</v>
      </c>
    </row>
    <row r="29" spans="1:16" ht="12.75" customHeight="1" thickBot="1" x14ac:dyDescent="0.25">
      <c r="A29" s="14" t="str">
        <f t="shared" si="0"/>
        <v>BAVM 173 </v>
      </c>
      <c r="B29" s="11" t="str">
        <f t="shared" si="1"/>
        <v>II</v>
      </c>
      <c r="C29" s="14">
        <f t="shared" si="2"/>
        <v>53095.469100000002</v>
      </c>
      <c r="D29" s="10" t="str">
        <f t="shared" si="3"/>
        <v>vis</v>
      </c>
      <c r="E29" s="59">
        <f>VLOOKUP(C29,Active!C$21:E$971,3,FALSE)</f>
        <v>2.4973435513490694</v>
      </c>
      <c r="F29" s="11" t="s">
        <v>73</v>
      </c>
      <c r="G29" s="10" t="str">
        <f t="shared" si="4"/>
        <v>53095.4691</v>
      </c>
      <c r="H29" s="14">
        <f t="shared" si="5"/>
        <v>10393.5</v>
      </c>
      <c r="I29" s="60" t="s">
        <v>141</v>
      </c>
      <c r="J29" s="61" t="s">
        <v>142</v>
      </c>
      <c r="K29" s="60">
        <v>10393.5</v>
      </c>
      <c r="L29" s="60" t="s">
        <v>143</v>
      </c>
      <c r="M29" s="61" t="s">
        <v>104</v>
      </c>
      <c r="N29" s="61" t="s">
        <v>118</v>
      </c>
      <c r="O29" s="62" t="s">
        <v>144</v>
      </c>
      <c r="P29" s="63" t="s">
        <v>145</v>
      </c>
    </row>
    <row r="30" spans="1:16" ht="12.75" customHeight="1" thickBot="1" x14ac:dyDescent="0.25">
      <c r="A30" s="14" t="str">
        <f t="shared" si="0"/>
        <v>IBVS 5583 </v>
      </c>
      <c r="B30" s="11" t="str">
        <f t="shared" si="1"/>
        <v>II</v>
      </c>
      <c r="C30" s="14">
        <f t="shared" si="2"/>
        <v>53124.526299999998</v>
      </c>
      <c r="D30" s="10" t="str">
        <f t="shared" si="3"/>
        <v>vis</v>
      </c>
      <c r="E30" s="59">
        <f>VLOOKUP(C30,Active!C$21:E$971,3,FALSE)</f>
        <v>20.504641938410284</v>
      </c>
      <c r="F30" s="11" t="s">
        <v>73</v>
      </c>
      <c r="G30" s="10" t="str">
        <f t="shared" si="4"/>
        <v>53124.5263</v>
      </c>
      <c r="H30" s="14">
        <f t="shared" si="5"/>
        <v>10411.5</v>
      </c>
      <c r="I30" s="60" t="s">
        <v>146</v>
      </c>
      <c r="J30" s="61" t="s">
        <v>147</v>
      </c>
      <c r="K30" s="60">
        <v>10411.5</v>
      </c>
      <c r="L30" s="60" t="s">
        <v>148</v>
      </c>
      <c r="M30" s="61" t="s">
        <v>104</v>
      </c>
      <c r="N30" s="61" t="s">
        <v>105</v>
      </c>
      <c r="O30" s="62" t="s">
        <v>106</v>
      </c>
      <c r="P30" s="63" t="s">
        <v>107</v>
      </c>
    </row>
    <row r="31" spans="1:16" ht="12.75" customHeight="1" thickBot="1" x14ac:dyDescent="0.25">
      <c r="A31" s="14" t="str">
        <f t="shared" si="0"/>
        <v> BBS 130 </v>
      </c>
      <c r="B31" s="11" t="str">
        <f t="shared" si="1"/>
        <v>I</v>
      </c>
      <c r="C31" s="14">
        <f t="shared" si="2"/>
        <v>53175.419000000002</v>
      </c>
      <c r="D31" s="10" t="str">
        <f t="shared" si="3"/>
        <v>vis</v>
      </c>
      <c r="E31" s="59">
        <f>VLOOKUP(C31,Active!C$21:E$971,3,FALSE)</f>
        <v>52.043814144383298</v>
      </c>
      <c r="F31" s="11" t="s">
        <v>73</v>
      </c>
      <c r="G31" s="10" t="str">
        <f t="shared" si="4"/>
        <v>53175.419</v>
      </c>
      <c r="H31" s="14">
        <f t="shared" si="5"/>
        <v>10443</v>
      </c>
      <c r="I31" s="60" t="s">
        <v>149</v>
      </c>
      <c r="J31" s="61" t="s">
        <v>150</v>
      </c>
      <c r="K31" s="60">
        <v>10443</v>
      </c>
      <c r="L31" s="60" t="s">
        <v>151</v>
      </c>
      <c r="M31" s="61" t="s">
        <v>152</v>
      </c>
      <c r="N31" s="61"/>
      <c r="O31" s="62" t="s">
        <v>153</v>
      </c>
      <c r="P31" s="62" t="s">
        <v>154</v>
      </c>
    </row>
    <row r="32" spans="1:16" ht="12.75" customHeight="1" thickBot="1" x14ac:dyDescent="0.25">
      <c r="A32" s="14" t="str">
        <f t="shared" si="0"/>
        <v>BAVM 178 </v>
      </c>
      <c r="B32" s="11" t="str">
        <f t="shared" si="1"/>
        <v>II</v>
      </c>
      <c r="C32" s="14">
        <f t="shared" si="2"/>
        <v>53408.5173</v>
      </c>
      <c r="D32" s="10" t="str">
        <f t="shared" si="3"/>
        <v>vis</v>
      </c>
      <c r="E32" s="59">
        <f>VLOOKUP(C32,Active!C$21:E$971,3,FALSE)</f>
        <v>196.49925519229228</v>
      </c>
      <c r="F32" s="11" t="s">
        <v>73</v>
      </c>
      <c r="G32" s="10" t="str">
        <f t="shared" si="4"/>
        <v>53408.5173</v>
      </c>
      <c r="H32" s="14">
        <f t="shared" si="5"/>
        <v>10587.5</v>
      </c>
      <c r="I32" s="60" t="s">
        <v>155</v>
      </c>
      <c r="J32" s="61" t="s">
        <v>156</v>
      </c>
      <c r="K32" s="60">
        <v>10587.5</v>
      </c>
      <c r="L32" s="60" t="s">
        <v>157</v>
      </c>
      <c r="M32" s="61" t="s">
        <v>117</v>
      </c>
      <c r="N32" s="61" t="s">
        <v>118</v>
      </c>
      <c r="O32" s="62" t="s">
        <v>158</v>
      </c>
      <c r="P32" s="63" t="s">
        <v>159</v>
      </c>
    </row>
    <row r="33" spans="1:16" ht="12.75" customHeight="1" thickBot="1" x14ac:dyDescent="0.25">
      <c r="A33" s="14" t="str">
        <f t="shared" si="0"/>
        <v>OEJV 0003 </v>
      </c>
      <c r="B33" s="11" t="str">
        <f t="shared" si="1"/>
        <v>I</v>
      </c>
      <c r="C33" s="14">
        <f t="shared" si="2"/>
        <v>53517.449000000001</v>
      </c>
      <c r="D33" s="10" t="str">
        <f t="shared" si="3"/>
        <v>vis</v>
      </c>
      <c r="E33" s="59">
        <f>VLOOKUP(C33,Active!C$21:E$971,3,FALSE)</f>
        <v>264.00629736119186</v>
      </c>
      <c r="F33" s="11" t="s">
        <v>73</v>
      </c>
      <c r="G33" s="10" t="str">
        <f t="shared" si="4"/>
        <v>53517.449</v>
      </c>
      <c r="H33" s="14">
        <f t="shared" si="5"/>
        <v>10655</v>
      </c>
      <c r="I33" s="60" t="s">
        <v>165</v>
      </c>
      <c r="J33" s="61" t="s">
        <v>166</v>
      </c>
      <c r="K33" s="60">
        <v>10655</v>
      </c>
      <c r="L33" s="60" t="s">
        <v>167</v>
      </c>
      <c r="M33" s="61" t="s">
        <v>152</v>
      </c>
      <c r="N33" s="61"/>
      <c r="O33" s="62" t="s">
        <v>153</v>
      </c>
      <c r="P33" s="63" t="s">
        <v>168</v>
      </c>
    </row>
    <row r="34" spans="1:16" ht="12.75" customHeight="1" thickBot="1" x14ac:dyDescent="0.25">
      <c r="A34" s="14" t="str">
        <f t="shared" si="0"/>
        <v>BAVM 234 </v>
      </c>
      <c r="B34" s="11" t="str">
        <f t="shared" si="1"/>
        <v>I</v>
      </c>
      <c r="C34" s="14">
        <f t="shared" si="2"/>
        <v>54861.582300000002</v>
      </c>
      <c r="D34" s="10" t="str">
        <f t="shared" si="3"/>
        <v>vis</v>
      </c>
      <c r="E34" s="59">
        <f>VLOOKUP(C34,Active!C$21:E$971,3,FALSE)</f>
        <v>1096.9912169366814</v>
      </c>
      <c r="F34" s="11" t="s">
        <v>73</v>
      </c>
      <c r="G34" s="10" t="str">
        <f t="shared" si="4"/>
        <v>54861.5823</v>
      </c>
      <c r="H34" s="14">
        <f t="shared" si="5"/>
        <v>11488</v>
      </c>
      <c r="I34" s="60" t="s">
        <v>169</v>
      </c>
      <c r="J34" s="61" t="s">
        <v>170</v>
      </c>
      <c r="K34" s="60">
        <v>11488</v>
      </c>
      <c r="L34" s="60" t="s">
        <v>171</v>
      </c>
      <c r="M34" s="61" t="s">
        <v>117</v>
      </c>
      <c r="N34" s="61" t="s">
        <v>118</v>
      </c>
      <c r="O34" s="62" t="s">
        <v>172</v>
      </c>
      <c r="P34" s="63" t="s">
        <v>173</v>
      </c>
    </row>
    <row r="35" spans="1:16" ht="12.75" customHeight="1" thickBot="1" x14ac:dyDescent="0.25">
      <c r="A35" s="14" t="str">
        <f t="shared" si="0"/>
        <v>BAVM 209 </v>
      </c>
      <c r="B35" s="11" t="str">
        <f t="shared" si="1"/>
        <v>I</v>
      </c>
      <c r="C35" s="14">
        <f t="shared" si="2"/>
        <v>54932.580600000001</v>
      </c>
      <c r="D35" s="10" t="str">
        <f t="shared" si="3"/>
        <v>vis</v>
      </c>
      <c r="E35" s="59">
        <f>VLOOKUP(C35,Active!C$21:E$971,3,FALSE)</f>
        <v>1140.9902110955911</v>
      </c>
      <c r="F35" s="11" t="s">
        <v>73</v>
      </c>
      <c r="G35" s="10" t="str">
        <f t="shared" si="4"/>
        <v>54932.5806</v>
      </c>
      <c r="H35" s="14">
        <f t="shared" si="5"/>
        <v>11532</v>
      </c>
      <c r="I35" s="60" t="s">
        <v>174</v>
      </c>
      <c r="J35" s="61" t="s">
        <v>175</v>
      </c>
      <c r="K35" s="60">
        <v>11532</v>
      </c>
      <c r="L35" s="60" t="s">
        <v>176</v>
      </c>
      <c r="M35" s="61" t="s">
        <v>117</v>
      </c>
      <c r="N35" s="61" t="s">
        <v>177</v>
      </c>
      <c r="O35" s="62" t="s">
        <v>178</v>
      </c>
      <c r="P35" s="63" t="s">
        <v>179</v>
      </c>
    </row>
    <row r="36" spans="1:16" ht="12.75" customHeight="1" thickBot="1" x14ac:dyDescent="0.25">
      <c r="A36" s="14" t="str">
        <f t="shared" si="0"/>
        <v>IBVS 5945 </v>
      </c>
      <c r="B36" s="11" t="str">
        <f t="shared" si="1"/>
        <v>I</v>
      </c>
      <c r="C36" s="14">
        <f t="shared" si="2"/>
        <v>55269.824099999998</v>
      </c>
      <c r="D36" s="10" t="str">
        <f t="shared" si="3"/>
        <v>vis</v>
      </c>
      <c r="E36" s="59">
        <f>VLOOKUP(C36,Active!C$21:E$971,3,FALSE)</f>
        <v>1349.9864094078075</v>
      </c>
      <c r="F36" s="11" t="s">
        <v>73</v>
      </c>
      <c r="G36" s="10" t="str">
        <f t="shared" si="4"/>
        <v>55269.8241</v>
      </c>
      <c r="H36" s="14">
        <f t="shared" si="5"/>
        <v>11741</v>
      </c>
      <c r="I36" s="60" t="s">
        <v>180</v>
      </c>
      <c r="J36" s="61" t="s">
        <v>181</v>
      </c>
      <c r="K36" s="60" t="s">
        <v>182</v>
      </c>
      <c r="L36" s="60" t="s">
        <v>183</v>
      </c>
      <c r="M36" s="61" t="s">
        <v>117</v>
      </c>
      <c r="N36" s="61" t="s">
        <v>73</v>
      </c>
      <c r="O36" s="62" t="s">
        <v>184</v>
      </c>
      <c r="P36" s="63" t="s">
        <v>185</v>
      </c>
    </row>
    <row r="37" spans="1:16" ht="12.75" customHeight="1" thickBot="1" x14ac:dyDescent="0.25">
      <c r="A37" s="14" t="str">
        <f t="shared" si="0"/>
        <v>IBVS 5992 </v>
      </c>
      <c r="B37" s="11" t="str">
        <f t="shared" si="1"/>
        <v>I</v>
      </c>
      <c r="C37" s="14">
        <f t="shared" si="2"/>
        <v>55695.81</v>
      </c>
      <c r="D37" s="10" t="str">
        <f t="shared" si="3"/>
        <v>vis</v>
      </c>
      <c r="E37" s="59">
        <f>VLOOKUP(C37,Active!C$21:E$971,3,FALSE)</f>
        <v>1613.9779574572397</v>
      </c>
      <c r="F37" s="11" t="s">
        <v>73</v>
      </c>
      <c r="G37" s="10" t="str">
        <f t="shared" si="4"/>
        <v>55695.8100</v>
      </c>
      <c r="H37" s="14">
        <f t="shared" si="5"/>
        <v>12005</v>
      </c>
      <c r="I37" s="60" t="s">
        <v>186</v>
      </c>
      <c r="J37" s="61" t="s">
        <v>187</v>
      </c>
      <c r="K37" s="60" t="s">
        <v>188</v>
      </c>
      <c r="L37" s="60" t="s">
        <v>189</v>
      </c>
      <c r="M37" s="61" t="s">
        <v>117</v>
      </c>
      <c r="N37" s="61" t="s">
        <v>73</v>
      </c>
      <c r="O37" s="62" t="s">
        <v>184</v>
      </c>
      <c r="P37" s="63" t="s">
        <v>190</v>
      </c>
    </row>
    <row r="38" spans="1:16" ht="12.75" customHeight="1" thickBot="1" x14ac:dyDescent="0.25">
      <c r="A38" s="14" t="str">
        <f t="shared" si="0"/>
        <v>BAVM 220 </v>
      </c>
      <c r="B38" s="11" t="str">
        <f t="shared" si="1"/>
        <v>I</v>
      </c>
      <c r="C38" s="14">
        <f t="shared" si="2"/>
        <v>55705.4948</v>
      </c>
      <c r="D38" s="10" t="str">
        <f t="shared" si="3"/>
        <v>vis</v>
      </c>
      <c r="E38" s="59">
        <f>VLOOKUP(C38,Active!C$21:E$971,3,FALSE)</f>
        <v>1619.9798118485467</v>
      </c>
      <c r="F38" s="11" t="s">
        <v>73</v>
      </c>
      <c r="G38" s="10" t="str">
        <f t="shared" si="4"/>
        <v>55705.4948</v>
      </c>
      <c r="H38" s="14">
        <f t="shared" si="5"/>
        <v>12011</v>
      </c>
      <c r="I38" s="60" t="s">
        <v>191</v>
      </c>
      <c r="J38" s="61" t="s">
        <v>192</v>
      </c>
      <c r="K38" s="60" t="s">
        <v>193</v>
      </c>
      <c r="L38" s="60" t="s">
        <v>194</v>
      </c>
      <c r="M38" s="61" t="s">
        <v>117</v>
      </c>
      <c r="N38" s="61" t="s">
        <v>177</v>
      </c>
      <c r="O38" s="62" t="s">
        <v>178</v>
      </c>
      <c r="P38" s="63" t="s">
        <v>195</v>
      </c>
    </row>
    <row r="39" spans="1:16" ht="12.75" customHeight="1" thickBot="1" x14ac:dyDescent="0.25">
      <c r="A39" s="14" t="str">
        <f t="shared" si="0"/>
        <v>IBVS 6029 </v>
      </c>
      <c r="B39" s="11" t="str">
        <f t="shared" si="1"/>
        <v>I</v>
      </c>
      <c r="C39" s="14">
        <f t="shared" si="2"/>
        <v>56029.828000000001</v>
      </c>
      <c r="D39" s="10" t="str">
        <f t="shared" si="3"/>
        <v>vis</v>
      </c>
      <c r="E39" s="59">
        <f>VLOOKUP(C39,Active!C$21:E$971,3,FALSE)</f>
        <v>1820.9752521948737</v>
      </c>
      <c r="F39" s="11" t="s">
        <v>73</v>
      </c>
      <c r="G39" s="10" t="str">
        <f t="shared" si="4"/>
        <v>56029.8280</v>
      </c>
      <c r="H39" s="14">
        <f t="shared" si="5"/>
        <v>12212</v>
      </c>
      <c r="I39" s="60" t="s">
        <v>196</v>
      </c>
      <c r="J39" s="61" t="s">
        <v>197</v>
      </c>
      <c r="K39" s="60" t="s">
        <v>198</v>
      </c>
      <c r="L39" s="60" t="s">
        <v>199</v>
      </c>
      <c r="M39" s="61" t="s">
        <v>117</v>
      </c>
      <c r="N39" s="61" t="s">
        <v>73</v>
      </c>
      <c r="O39" s="62" t="s">
        <v>184</v>
      </c>
      <c r="P39" s="63" t="s">
        <v>200</v>
      </c>
    </row>
    <row r="40" spans="1:16" ht="12.75" customHeight="1" thickBot="1" x14ac:dyDescent="0.25">
      <c r="A40" s="14" t="str">
        <f t="shared" si="0"/>
        <v>BAVM 228 </v>
      </c>
      <c r="B40" s="11" t="str">
        <f t="shared" si="1"/>
        <v>I</v>
      </c>
      <c r="C40" s="14">
        <f t="shared" si="2"/>
        <v>56073.405899999998</v>
      </c>
      <c r="D40" s="10" t="str">
        <f t="shared" si="3"/>
        <v>vis</v>
      </c>
      <c r="E40" s="59">
        <f>VLOOKUP(C40,Active!C$21:E$971,3,FALSE)</f>
        <v>1847.9813039955143</v>
      </c>
      <c r="F40" s="11" t="s">
        <v>73</v>
      </c>
      <c r="G40" s="10" t="str">
        <f t="shared" si="4"/>
        <v>56073.4059</v>
      </c>
      <c r="H40" s="14">
        <f t="shared" si="5"/>
        <v>12239</v>
      </c>
      <c r="I40" s="60" t="s">
        <v>201</v>
      </c>
      <c r="J40" s="61" t="s">
        <v>202</v>
      </c>
      <c r="K40" s="60" t="s">
        <v>203</v>
      </c>
      <c r="L40" s="60" t="s">
        <v>204</v>
      </c>
      <c r="M40" s="61" t="s">
        <v>117</v>
      </c>
      <c r="N40" s="61" t="s">
        <v>118</v>
      </c>
      <c r="O40" s="62" t="s">
        <v>205</v>
      </c>
      <c r="P40" s="63" t="s">
        <v>206</v>
      </c>
    </row>
    <row r="41" spans="1:16" ht="12.75" customHeight="1" thickBot="1" x14ac:dyDescent="0.25">
      <c r="A41" s="14" t="str">
        <f t="shared" si="0"/>
        <v>BAVM 238 </v>
      </c>
      <c r="B41" s="11" t="str">
        <f t="shared" si="1"/>
        <v>I</v>
      </c>
      <c r="C41" s="14">
        <f t="shared" si="2"/>
        <v>56736.584000000003</v>
      </c>
      <c r="D41" s="10" t="str">
        <f t="shared" si="3"/>
        <v>vis</v>
      </c>
      <c r="E41" s="59">
        <f>VLOOKUP(C41,Active!C$21:E$971,3,FALSE)</f>
        <v>2258.9653606309162</v>
      </c>
      <c r="F41" s="11" t="s">
        <v>73</v>
      </c>
      <c r="G41" s="10" t="str">
        <f t="shared" si="4"/>
        <v>56736.5840</v>
      </c>
      <c r="H41" s="14">
        <f t="shared" si="5"/>
        <v>12650</v>
      </c>
      <c r="I41" s="60" t="s">
        <v>207</v>
      </c>
      <c r="J41" s="61" t="s">
        <v>208</v>
      </c>
      <c r="K41" s="60" t="s">
        <v>209</v>
      </c>
      <c r="L41" s="60" t="s">
        <v>210</v>
      </c>
      <c r="M41" s="61" t="s">
        <v>117</v>
      </c>
      <c r="N41" s="61" t="s">
        <v>118</v>
      </c>
      <c r="O41" s="62" t="s">
        <v>205</v>
      </c>
      <c r="P41" s="63" t="s">
        <v>211</v>
      </c>
    </row>
    <row r="42" spans="1:16" ht="12.75" customHeight="1" thickBot="1" x14ac:dyDescent="0.25">
      <c r="A42" s="14" t="str">
        <f t="shared" si="0"/>
        <v>BAVM 238 </v>
      </c>
      <c r="B42" s="11" t="str">
        <f t="shared" si="1"/>
        <v>II</v>
      </c>
      <c r="C42" s="14">
        <f t="shared" si="2"/>
        <v>56737.387799999997</v>
      </c>
      <c r="D42" s="10" t="str">
        <f t="shared" si="3"/>
        <v>vis</v>
      </c>
      <c r="E42" s="59">
        <f>VLOOKUP(C42,Active!C$21:E$971,3,FALSE)</f>
        <v>2259.4634907481818</v>
      </c>
      <c r="F42" s="11" t="s">
        <v>73</v>
      </c>
      <c r="G42" s="10" t="str">
        <f t="shared" si="4"/>
        <v>56737.3878</v>
      </c>
      <c r="H42" s="14">
        <f t="shared" si="5"/>
        <v>12650.5</v>
      </c>
      <c r="I42" s="60" t="s">
        <v>212</v>
      </c>
      <c r="J42" s="61" t="s">
        <v>213</v>
      </c>
      <c r="K42" s="60" t="s">
        <v>214</v>
      </c>
      <c r="L42" s="60" t="s">
        <v>215</v>
      </c>
      <c r="M42" s="61" t="s">
        <v>117</v>
      </c>
      <c r="N42" s="61" t="s">
        <v>118</v>
      </c>
      <c r="O42" s="62" t="s">
        <v>205</v>
      </c>
      <c r="P42" s="63" t="s">
        <v>211</v>
      </c>
    </row>
    <row r="43" spans="1:16" ht="12.75" customHeight="1" thickBot="1" x14ac:dyDescent="0.25">
      <c r="A43" s="14" t="str">
        <f t="shared" si="0"/>
        <v>IBVS 5741 </v>
      </c>
      <c r="B43" s="11" t="str">
        <f t="shared" si="1"/>
        <v>I</v>
      </c>
      <c r="C43" s="14">
        <f t="shared" si="2"/>
        <v>53517.437400000003</v>
      </c>
      <c r="D43" s="10" t="str">
        <f t="shared" si="3"/>
        <v>vis</v>
      </c>
      <c r="E43" s="59" t="e">
        <f>VLOOKUP(C43,Active!C$21:E$971,3,FALSE)</f>
        <v>#N/A</v>
      </c>
      <c r="F43" s="11" t="s">
        <v>73</v>
      </c>
      <c r="G43" s="10" t="str">
        <f t="shared" si="4"/>
        <v>53517.4374</v>
      </c>
      <c r="H43" s="14">
        <f t="shared" si="5"/>
        <v>10655</v>
      </c>
      <c r="I43" s="60" t="s">
        <v>160</v>
      </c>
      <c r="J43" s="61" t="s">
        <v>161</v>
      </c>
      <c r="K43" s="60">
        <v>10655</v>
      </c>
      <c r="L43" s="60" t="s">
        <v>162</v>
      </c>
      <c r="M43" s="61" t="s">
        <v>104</v>
      </c>
      <c r="N43" s="61" t="s">
        <v>105</v>
      </c>
      <c r="O43" s="62" t="s">
        <v>163</v>
      </c>
      <c r="P43" s="63" t="s">
        <v>164</v>
      </c>
    </row>
    <row r="44" spans="1:16" x14ac:dyDescent="0.2">
      <c r="B44" s="11"/>
      <c r="F44" s="11"/>
    </row>
    <row r="45" spans="1:16" x14ac:dyDescent="0.2">
      <c r="B45" s="11"/>
      <c r="F45" s="11"/>
    </row>
    <row r="46" spans="1:16" x14ac:dyDescent="0.2">
      <c r="B46" s="11"/>
      <c r="F46" s="11"/>
    </row>
    <row r="47" spans="1:16" x14ac:dyDescent="0.2">
      <c r="B47" s="11"/>
      <c r="F47" s="11"/>
    </row>
    <row r="48" spans="1:16" x14ac:dyDescent="0.2">
      <c r="B48" s="11"/>
      <c r="F48" s="11"/>
    </row>
    <row r="49" spans="2:6" x14ac:dyDescent="0.2">
      <c r="B49" s="11"/>
      <c r="F49" s="11"/>
    </row>
    <row r="50" spans="2:6" x14ac:dyDescent="0.2">
      <c r="B50" s="11"/>
      <c r="F50" s="11"/>
    </row>
    <row r="51" spans="2:6" x14ac:dyDescent="0.2">
      <c r="B51" s="11"/>
      <c r="F51" s="11"/>
    </row>
    <row r="52" spans="2:6" x14ac:dyDescent="0.2">
      <c r="B52" s="11"/>
      <c r="F52" s="11"/>
    </row>
    <row r="53" spans="2:6" x14ac:dyDescent="0.2">
      <c r="B53" s="11"/>
      <c r="F53" s="11"/>
    </row>
    <row r="54" spans="2:6" x14ac:dyDescent="0.2">
      <c r="B54" s="11"/>
      <c r="F54" s="11"/>
    </row>
    <row r="55" spans="2:6" x14ac:dyDescent="0.2">
      <c r="B55" s="11"/>
      <c r="F55" s="11"/>
    </row>
    <row r="56" spans="2:6" x14ac:dyDescent="0.2">
      <c r="B56" s="11"/>
      <c r="F56" s="11"/>
    </row>
    <row r="57" spans="2:6" x14ac:dyDescent="0.2">
      <c r="B57" s="11"/>
      <c r="F57" s="11"/>
    </row>
    <row r="58" spans="2:6" x14ac:dyDescent="0.2">
      <c r="B58" s="11"/>
      <c r="F58" s="11"/>
    </row>
    <row r="59" spans="2:6" x14ac:dyDescent="0.2">
      <c r="B59" s="11"/>
      <c r="F59" s="11"/>
    </row>
    <row r="60" spans="2:6" x14ac:dyDescent="0.2">
      <c r="B60" s="11"/>
      <c r="F60" s="11"/>
    </row>
    <row r="61" spans="2:6" x14ac:dyDescent="0.2">
      <c r="B61" s="11"/>
      <c r="F61" s="11"/>
    </row>
    <row r="62" spans="2:6" x14ac:dyDescent="0.2">
      <c r="B62" s="11"/>
      <c r="F62" s="11"/>
    </row>
    <row r="63" spans="2:6" x14ac:dyDescent="0.2">
      <c r="B63" s="11"/>
      <c r="F63" s="11"/>
    </row>
    <row r="64" spans="2:6" x14ac:dyDescent="0.2">
      <c r="B64" s="11"/>
      <c r="F64" s="11"/>
    </row>
    <row r="65" spans="2:6" x14ac:dyDescent="0.2">
      <c r="B65" s="11"/>
      <c r="F65" s="11"/>
    </row>
    <row r="66" spans="2:6" x14ac:dyDescent="0.2">
      <c r="B66" s="11"/>
      <c r="F66" s="11"/>
    </row>
    <row r="67" spans="2:6" x14ac:dyDescent="0.2">
      <c r="B67" s="11"/>
      <c r="F67" s="11"/>
    </row>
    <row r="68" spans="2:6" x14ac:dyDescent="0.2">
      <c r="B68" s="11"/>
      <c r="F68" s="11"/>
    </row>
    <row r="69" spans="2:6" x14ac:dyDescent="0.2">
      <c r="B69" s="11"/>
      <c r="F69" s="11"/>
    </row>
    <row r="70" spans="2:6" x14ac:dyDescent="0.2">
      <c r="B70" s="11"/>
      <c r="F70" s="11"/>
    </row>
    <row r="71" spans="2:6" x14ac:dyDescent="0.2">
      <c r="B71" s="11"/>
      <c r="F71" s="11"/>
    </row>
    <row r="72" spans="2:6" x14ac:dyDescent="0.2">
      <c r="B72" s="11"/>
      <c r="F72" s="11"/>
    </row>
    <row r="73" spans="2:6" x14ac:dyDescent="0.2">
      <c r="B73" s="11"/>
      <c r="F73" s="11"/>
    </row>
    <row r="74" spans="2:6" x14ac:dyDescent="0.2">
      <c r="B74" s="11"/>
      <c r="F74" s="11"/>
    </row>
    <row r="75" spans="2:6" x14ac:dyDescent="0.2">
      <c r="B75" s="11"/>
      <c r="F75" s="11"/>
    </row>
    <row r="76" spans="2:6" x14ac:dyDescent="0.2">
      <c r="B76" s="11"/>
      <c r="F76" s="11"/>
    </row>
    <row r="77" spans="2:6" x14ac:dyDescent="0.2">
      <c r="B77" s="11"/>
      <c r="F77" s="11"/>
    </row>
    <row r="78" spans="2:6" x14ac:dyDescent="0.2">
      <c r="B78" s="11"/>
      <c r="F78" s="11"/>
    </row>
    <row r="79" spans="2:6" x14ac:dyDescent="0.2">
      <c r="B79" s="11"/>
      <c r="F79" s="11"/>
    </row>
    <row r="80" spans="2:6" x14ac:dyDescent="0.2">
      <c r="B80" s="11"/>
      <c r="F80" s="11"/>
    </row>
    <row r="81" spans="2:6" x14ac:dyDescent="0.2">
      <c r="B81" s="11"/>
      <c r="F81" s="11"/>
    </row>
    <row r="82" spans="2:6" x14ac:dyDescent="0.2">
      <c r="B82" s="11"/>
      <c r="F82" s="11"/>
    </row>
    <row r="83" spans="2:6" x14ac:dyDescent="0.2">
      <c r="B83" s="11"/>
      <c r="F83" s="11"/>
    </row>
    <row r="84" spans="2:6" x14ac:dyDescent="0.2">
      <c r="B84" s="11"/>
      <c r="F84" s="11"/>
    </row>
    <row r="85" spans="2:6" x14ac:dyDescent="0.2">
      <c r="B85" s="11"/>
      <c r="F85" s="11"/>
    </row>
    <row r="86" spans="2:6" x14ac:dyDescent="0.2">
      <c r="B86" s="11"/>
      <c r="F86" s="11"/>
    </row>
    <row r="87" spans="2:6" x14ac:dyDescent="0.2">
      <c r="B87" s="11"/>
      <c r="F87" s="11"/>
    </row>
    <row r="88" spans="2:6" x14ac:dyDescent="0.2">
      <c r="B88" s="11"/>
      <c r="F88" s="11"/>
    </row>
    <row r="89" spans="2:6" x14ac:dyDescent="0.2">
      <c r="B89" s="11"/>
      <c r="F89" s="11"/>
    </row>
    <row r="90" spans="2:6" x14ac:dyDescent="0.2">
      <c r="B90" s="11"/>
      <c r="F90" s="11"/>
    </row>
    <row r="91" spans="2:6" x14ac:dyDescent="0.2">
      <c r="B91" s="11"/>
      <c r="F91" s="11"/>
    </row>
    <row r="92" spans="2:6" x14ac:dyDescent="0.2">
      <c r="B92" s="11"/>
      <c r="F92" s="11"/>
    </row>
    <row r="93" spans="2:6" x14ac:dyDescent="0.2">
      <c r="B93" s="11"/>
      <c r="F93" s="11"/>
    </row>
    <row r="94" spans="2:6" x14ac:dyDescent="0.2">
      <c r="B94" s="11"/>
      <c r="F94" s="11"/>
    </row>
    <row r="95" spans="2:6" x14ac:dyDescent="0.2">
      <c r="B95" s="11"/>
      <c r="F95" s="11"/>
    </row>
    <row r="96" spans="2:6" x14ac:dyDescent="0.2">
      <c r="B96" s="11"/>
      <c r="F96" s="11"/>
    </row>
    <row r="97" spans="2:6" x14ac:dyDescent="0.2">
      <c r="B97" s="11"/>
      <c r="F97" s="11"/>
    </row>
    <row r="98" spans="2:6" x14ac:dyDescent="0.2">
      <c r="B98" s="11"/>
      <c r="F98" s="11"/>
    </row>
    <row r="99" spans="2:6" x14ac:dyDescent="0.2">
      <c r="B99" s="11"/>
      <c r="F99" s="11"/>
    </row>
    <row r="100" spans="2:6" x14ac:dyDescent="0.2">
      <c r="B100" s="11"/>
      <c r="F100" s="11"/>
    </row>
    <row r="101" spans="2:6" x14ac:dyDescent="0.2">
      <c r="B101" s="11"/>
      <c r="F101" s="11"/>
    </row>
    <row r="102" spans="2:6" x14ac:dyDescent="0.2">
      <c r="B102" s="11"/>
      <c r="F102" s="11"/>
    </row>
    <row r="103" spans="2:6" x14ac:dyDescent="0.2">
      <c r="B103" s="11"/>
      <c r="F103" s="11"/>
    </row>
    <row r="104" spans="2:6" x14ac:dyDescent="0.2">
      <c r="B104" s="11"/>
      <c r="F104" s="11"/>
    </row>
    <row r="105" spans="2:6" x14ac:dyDescent="0.2">
      <c r="B105" s="11"/>
      <c r="F105" s="11"/>
    </row>
    <row r="106" spans="2:6" x14ac:dyDescent="0.2">
      <c r="B106" s="11"/>
      <c r="F106" s="11"/>
    </row>
    <row r="107" spans="2:6" x14ac:dyDescent="0.2">
      <c r="B107" s="11"/>
      <c r="F107" s="11"/>
    </row>
    <row r="108" spans="2:6" x14ac:dyDescent="0.2">
      <c r="B108" s="11"/>
      <c r="F108" s="11"/>
    </row>
    <row r="109" spans="2:6" x14ac:dyDescent="0.2">
      <c r="B109" s="11"/>
      <c r="F109" s="11"/>
    </row>
    <row r="110" spans="2:6" x14ac:dyDescent="0.2">
      <c r="B110" s="11"/>
      <c r="F110" s="11"/>
    </row>
    <row r="111" spans="2:6" x14ac:dyDescent="0.2">
      <c r="B111" s="11"/>
      <c r="F111" s="11"/>
    </row>
    <row r="112" spans="2:6" x14ac:dyDescent="0.2">
      <c r="B112" s="11"/>
      <c r="F112" s="11"/>
    </row>
    <row r="113" spans="2:6" x14ac:dyDescent="0.2">
      <c r="B113" s="11"/>
      <c r="F113" s="11"/>
    </row>
    <row r="114" spans="2:6" x14ac:dyDescent="0.2">
      <c r="B114" s="11"/>
      <c r="F114" s="11"/>
    </row>
    <row r="115" spans="2:6" x14ac:dyDescent="0.2">
      <c r="B115" s="11"/>
      <c r="F115" s="11"/>
    </row>
    <row r="116" spans="2:6" x14ac:dyDescent="0.2">
      <c r="B116" s="11"/>
      <c r="F116" s="11"/>
    </row>
    <row r="117" spans="2:6" x14ac:dyDescent="0.2">
      <c r="B117" s="11"/>
      <c r="F117" s="11"/>
    </row>
    <row r="118" spans="2:6" x14ac:dyDescent="0.2">
      <c r="B118" s="11"/>
      <c r="F118" s="11"/>
    </row>
    <row r="119" spans="2:6" x14ac:dyDescent="0.2">
      <c r="B119" s="11"/>
      <c r="F119" s="11"/>
    </row>
    <row r="120" spans="2:6" x14ac:dyDescent="0.2">
      <c r="B120" s="11"/>
      <c r="F120" s="11"/>
    </row>
    <row r="121" spans="2:6" x14ac:dyDescent="0.2">
      <c r="B121" s="11"/>
      <c r="F121" s="11"/>
    </row>
    <row r="122" spans="2:6" x14ac:dyDescent="0.2">
      <c r="B122" s="11"/>
      <c r="F122" s="11"/>
    </row>
    <row r="123" spans="2:6" x14ac:dyDescent="0.2">
      <c r="B123" s="11"/>
      <c r="F123" s="11"/>
    </row>
    <row r="124" spans="2:6" x14ac:dyDescent="0.2">
      <c r="B124" s="11"/>
      <c r="F124" s="11"/>
    </row>
    <row r="125" spans="2:6" x14ac:dyDescent="0.2">
      <c r="B125" s="11"/>
      <c r="F125" s="11"/>
    </row>
    <row r="126" spans="2:6" x14ac:dyDescent="0.2">
      <c r="B126" s="11"/>
      <c r="F126" s="11"/>
    </row>
    <row r="127" spans="2:6" x14ac:dyDescent="0.2">
      <c r="B127" s="11"/>
      <c r="F127" s="11"/>
    </row>
    <row r="128" spans="2:6" x14ac:dyDescent="0.2">
      <c r="B128" s="11"/>
      <c r="F128" s="11"/>
    </row>
    <row r="129" spans="2:6" x14ac:dyDescent="0.2">
      <c r="B129" s="11"/>
      <c r="F129" s="11"/>
    </row>
    <row r="130" spans="2:6" x14ac:dyDescent="0.2">
      <c r="B130" s="11"/>
      <c r="F130" s="11"/>
    </row>
    <row r="131" spans="2:6" x14ac:dyDescent="0.2">
      <c r="B131" s="11"/>
      <c r="F131" s="11"/>
    </row>
    <row r="132" spans="2:6" x14ac:dyDescent="0.2">
      <c r="B132" s="11"/>
      <c r="F132" s="11"/>
    </row>
    <row r="133" spans="2:6" x14ac:dyDescent="0.2">
      <c r="B133" s="11"/>
      <c r="F133" s="11"/>
    </row>
    <row r="134" spans="2:6" x14ac:dyDescent="0.2">
      <c r="B134" s="11"/>
      <c r="F134" s="11"/>
    </row>
    <row r="135" spans="2:6" x14ac:dyDescent="0.2">
      <c r="B135" s="11"/>
      <c r="F135" s="11"/>
    </row>
    <row r="136" spans="2:6" x14ac:dyDescent="0.2">
      <c r="B136" s="11"/>
      <c r="F136" s="11"/>
    </row>
    <row r="137" spans="2:6" x14ac:dyDescent="0.2">
      <c r="B137" s="11"/>
      <c r="F137" s="11"/>
    </row>
    <row r="138" spans="2:6" x14ac:dyDescent="0.2">
      <c r="B138" s="11"/>
      <c r="F138" s="11"/>
    </row>
    <row r="139" spans="2:6" x14ac:dyDescent="0.2">
      <c r="B139" s="11"/>
      <c r="F139" s="11"/>
    </row>
    <row r="140" spans="2:6" x14ac:dyDescent="0.2">
      <c r="B140" s="11"/>
      <c r="F140" s="11"/>
    </row>
    <row r="141" spans="2:6" x14ac:dyDescent="0.2">
      <c r="B141" s="11"/>
      <c r="F141" s="11"/>
    </row>
    <row r="142" spans="2:6" x14ac:dyDescent="0.2">
      <c r="B142" s="11"/>
      <c r="F142" s="11"/>
    </row>
    <row r="143" spans="2:6" x14ac:dyDescent="0.2">
      <c r="B143" s="11"/>
      <c r="F143" s="11"/>
    </row>
    <row r="144" spans="2:6" x14ac:dyDescent="0.2">
      <c r="B144" s="11"/>
      <c r="F144" s="11"/>
    </row>
    <row r="145" spans="2:6" x14ac:dyDescent="0.2">
      <c r="B145" s="11"/>
      <c r="F145" s="11"/>
    </row>
    <row r="146" spans="2:6" x14ac:dyDescent="0.2">
      <c r="B146" s="11"/>
      <c r="F146" s="11"/>
    </row>
    <row r="147" spans="2:6" x14ac:dyDescent="0.2">
      <c r="B147" s="11"/>
      <c r="F147" s="11"/>
    </row>
    <row r="148" spans="2:6" x14ac:dyDescent="0.2">
      <c r="B148" s="11"/>
      <c r="F148" s="11"/>
    </row>
    <row r="149" spans="2:6" x14ac:dyDescent="0.2">
      <c r="B149" s="11"/>
      <c r="F149" s="11"/>
    </row>
    <row r="150" spans="2:6" x14ac:dyDescent="0.2">
      <c r="B150" s="11"/>
      <c r="F150" s="11"/>
    </row>
    <row r="151" spans="2:6" x14ac:dyDescent="0.2">
      <c r="B151" s="11"/>
      <c r="F151" s="11"/>
    </row>
    <row r="152" spans="2:6" x14ac:dyDescent="0.2">
      <c r="B152" s="11"/>
      <c r="F152" s="11"/>
    </row>
    <row r="153" spans="2:6" x14ac:dyDescent="0.2">
      <c r="B153" s="11"/>
      <c r="F153" s="11"/>
    </row>
    <row r="154" spans="2:6" x14ac:dyDescent="0.2">
      <c r="B154" s="11"/>
      <c r="F154" s="11"/>
    </row>
    <row r="155" spans="2:6" x14ac:dyDescent="0.2">
      <c r="B155" s="11"/>
      <c r="F155" s="11"/>
    </row>
    <row r="156" spans="2:6" x14ac:dyDescent="0.2">
      <c r="B156" s="11"/>
      <c r="F156" s="11"/>
    </row>
    <row r="157" spans="2:6" x14ac:dyDescent="0.2">
      <c r="B157" s="11"/>
      <c r="F157" s="11"/>
    </row>
    <row r="158" spans="2:6" x14ac:dyDescent="0.2">
      <c r="B158" s="11"/>
      <c r="F158" s="11"/>
    </row>
    <row r="159" spans="2:6" x14ac:dyDescent="0.2">
      <c r="B159" s="11"/>
      <c r="F159" s="11"/>
    </row>
    <row r="160" spans="2:6" x14ac:dyDescent="0.2">
      <c r="B160" s="11"/>
      <c r="F160" s="11"/>
    </row>
    <row r="161" spans="2:6" x14ac:dyDescent="0.2">
      <c r="B161" s="11"/>
      <c r="F161" s="11"/>
    </row>
    <row r="162" spans="2:6" x14ac:dyDescent="0.2">
      <c r="B162" s="11"/>
      <c r="F162" s="11"/>
    </row>
    <row r="163" spans="2:6" x14ac:dyDescent="0.2">
      <c r="B163" s="11"/>
      <c r="F163" s="11"/>
    </row>
    <row r="164" spans="2:6" x14ac:dyDescent="0.2">
      <c r="B164" s="11"/>
      <c r="F164" s="11"/>
    </row>
    <row r="165" spans="2:6" x14ac:dyDescent="0.2">
      <c r="B165" s="11"/>
      <c r="F165" s="11"/>
    </row>
    <row r="166" spans="2:6" x14ac:dyDescent="0.2">
      <c r="B166" s="11"/>
      <c r="F166" s="11"/>
    </row>
    <row r="167" spans="2:6" x14ac:dyDescent="0.2">
      <c r="B167" s="11"/>
      <c r="F167" s="11"/>
    </row>
    <row r="168" spans="2:6" x14ac:dyDescent="0.2">
      <c r="B168" s="11"/>
      <c r="F168" s="11"/>
    </row>
    <row r="169" spans="2:6" x14ac:dyDescent="0.2">
      <c r="B169" s="11"/>
      <c r="F169" s="11"/>
    </row>
    <row r="170" spans="2:6" x14ac:dyDescent="0.2">
      <c r="B170" s="11"/>
      <c r="F170" s="11"/>
    </row>
    <row r="171" spans="2:6" x14ac:dyDescent="0.2">
      <c r="B171" s="11"/>
      <c r="F171" s="11"/>
    </row>
    <row r="172" spans="2:6" x14ac:dyDescent="0.2">
      <c r="B172" s="11"/>
      <c r="F172" s="11"/>
    </row>
    <row r="173" spans="2:6" x14ac:dyDescent="0.2">
      <c r="B173" s="11"/>
      <c r="F173" s="11"/>
    </row>
    <row r="174" spans="2:6" x14ac:dyDescent="0.2">
      <c r="B174" s="11"/>
      <c r="F174" s="11"/>
    </row>
    <row r="175" spans="2:6" x14ac:dyDescent="0.2">
      <c r="B175" s="11"/>
      <c r="F175" s="11"/>
    </row>
    <row r="176" spans="2:6" x14ac:dyDescent="0.2">
      <c r="B176" s="11"/>
      <c r="F176" s="11"/>
    </row>
    <row r="177" spans="2:6" x14ac:dyDescent="0.2">
      <c r="B177" s="11"/>
      <c r="F177" s="11"/>
    </row>
    <row r="178" spans="2:6" x14ac:dyDescent="0.2">
      <c r="B178" s="11"/>
      <c r="F178" s="11"/>
    </row>
    <row r="179" spans="2:6" x14ac:dyDescent="0.2">
      <c r="B179" s="11"/>
      <c r="F179" s="11"/>
    </row>
    <row r="180" spans="2:6" x14ac:dyDescent="0.2">
      <c r="B180" s="11"/>
      <c r="F180" s="11"/>
    </row>
    <row r="181" spans="2:6" x14ac:dyDescent="0.2">
      <c r="B181" s="11"/>
      <c r="F181" s="11"/>
    </row>
    <row r="182" spans="2:6" x14ac:dyDescent="0.2">
      <c r="B182" s="11"/>
      <c r="F182" s="11"/>
    </row>
    <row r="183" spans="2:6" x14ac:dyDescent="0.2">
      <c r="B183" s="11"/>
      <c r="F183" s="11"/>
    </row>
    <row r="184" spans="2:6" x14ac:dyDescent="0.2">
      <c r="B184" s="11"/>
      <c r="F184" s="11"/>
    </row>
    <row r="185" spans="2:6" x14ac:dyDescent="0.2">
      <c r="B185" s="11"/>
      <c r="F185" s="11"/>
    </row>
    <row r="186" spans="2:6" x14ac:dyDescent="0.2">
      <c r="B186" s="11"/>
      <c r="F186" s="11"/>
    </row>
    <row r="187" spans="2:6" x14ac:dyDescent="0.2">
      <c r="B187" s="11"/>
      <c r="F187" s="11"/>
    </row>
    <row r="188" spans="2:6" x14ac:dyDescent="0.2">
      <c r="B188" s="11"/>
      <c r="F188" s="11"/>
    </row>
    <row r="189" spans="2:6" x14ac:dyDescent="0.2">
      <c r="B189" s="11"/>
      <c r="F189" s="11"/>
    </row>
    <row r="190" spans="2:6" x14ac:dyDescent="0.2">
      <c r="B190" s="11"/>
      <c r="F190" s="11"/>
    </row>
    <row r="191" spans="2:6" x14ac:dyDescent="0.2">
      <c r="B191" s="11"/>
      <c r="F191" s="11"/>
    </row>
    <row r="192" spans="2:6" x14ac:dyDescent="0.2">
      <c r="B192" s="11"/>
      <c r="F192" s="11"/>
    </row>
    <row r="193" spans="2:6" x14ac:dyDescent="0.2">
      <c r="B193" s="11"/>
      <c r="F193" s="11"/>
    </row>
    <row r="194" spans="2:6" x14ac:dyDescent="0.2">
      <c r="B194" s="11"/>
      <c r="F194" s="11"/>
    </row>
    <row r="195" spans="2:6" x14ac:dyDescent="0.2">
      <c r="B195" s="11"/>
      <c r="F195" s="11"/>
    </row>
    <row r="196" spans="2:6" x14ac:dyDescent="0.2">
      <c r="B196" s="11"/>
      <c r="F196" s="11"/>
    </row>
    <row r="197" spans="2:6" x14ac:dyDescent="0.2">
      <c r="B197" s="11"/>
      <c r="F197" s="11"/>
    </row>
    <row r="198" spans="2:6" x14ac:dyDescent="0.2">
      <c r="B198" s="11"/>
      <c r="F198" s="11"/>
    </row>
    <row r="199" spans="2:6" x14ac:dyDescent="0.2">
      <c r="B199" s="11"/>
      <c r="F199" s="11"/>
    </row>
    <row r="200" spans="2:6" x14ac:dyDescent="0.2">
      <c r="B200" s="11"/>
      <c r="F200" s="11"/>
    </row>
    <row r="201" spans="2:6" x14ac:dyDescent="0.2">
      <c r="B201" s="11"/>
      <c r="F201" s="11"/>
    </row>
    <row r="202" spans="2:6" x14ac:dyDescent="0.2">
      <c r="B202" s="11"/>
      <c r="F202" s="11"/>
    </row>
    <row r="203" spans="2:6" x14ac:dyDescent="0.2">
      <c r="B203" s="11"/>
      <c r="F203" s="11"/>
    </row>
    <row r="204" spans="2:6" x14ac:dyDescent="0.2">
      <c r="B204" s="11"/>
      <c r="F204" s="11"/>
    </row>
    <row r="205" spans="2:6" x14ac:dyDescent="0.2">
      <c r="B205" s="11"/>
      <c r="F205" s="11"/>
    </row>
    <row r="206" spans="2:6" x14ac:dyDescent="0.2">
      <c r="B206" s="11"/>
      <c r="F206" s="11"/>
    </row>
    <row r="207" spans="2:6" x14ac:dyDescent="0.2">
      <c r="B207" s="11"/>
      <c r="F207" s="11"/>
    </row>
    <row r="208" spans="2:6" x14ac:dyDescent="0.2">
      <c r="B208" s="11"/>
      <c r="F208" s="11"/>
    </row>
    <row r="209" spans="2:6" x14ac:dyDescent="0.2">
      <c r="B209" s="11"/>
      <c r="F209" s="11"/>
    </row>
    <row r="210" spans="2:6" x14ac:dyDescent="0.2">
      <c r="B210" s="11"/>
      <c r="F210" s="11"/>
    </row>
    <row r="211" spans="2:6" x14ac:dyDescent="0.2">
      <c r="B211" s="11"/>
      <c r="F211" s="11"/>
    </row>
    <row r="212" spans="2:6" x14ac:dyDescent="0.2">
      <c r="B212" s="11"/>
      <c r="F212" s="11"/>
    </row>
    <row r="213" spans="2:6" x14ac:dyDescent="0.2">
      <c r="B213" s="11"/>
      <c r="F213" s="11"/>
    </row>
    <row r="214" spans="2:6" x14ac:dyDescent="0.2">
      <c r="B214" s="11"/>
      <c r="F214" s="11"/>
    </row>
    <row r="215" spans="2:6" x14ac:dyDescent="0.2">
      <c r="B215" s="11"/>
      <c r="F215" s="11"/>
    </row>
    <row r="216" spans="2:6" x14ac:dyDescent="0.2">
      <c r="B216" s="11"/>
      <c r="F216" s="11"/>
    </row>
    <row r="217" spans="2:6" x14ac:dyDescent="0.2">
      <c r="B217" s="11"/>
      <c r="F217" s="11"/>
    </row>
    <row r="218" spans="2:6" x14ac:dyDescent="0.2">
      <c r="B218" s="11"/>
      <c r="F218" s="11"/>
    </row>
    <row r="219" spans="2:6" x14ac:dyDescent="0.2">
      <c r="B219" s="11"/>
      <c r="F219" s="11"/>
    </row>
    <row r="220" spans="2:6" x14ac:dyDescent="0.2">
      <c r="B220" s="11"/>
      <c r="F220" s="11"/>
    </row>
    <row r="221" spans="2:6" x14ac:dyDescent="0.2">
      <c r="B221" s="11"/>
      <c r="F221" s="11"/>
    </row>
    <row r="222" spans="2:6" x14ac:dyDescent="0.2">
      <c r="B222" s="11"/>
      <c r="F222" s="11"/>
    </row>
    <row r="223" spans="2:6" x14ac:dyDescent="0.2">
      <c r="B223" s="11"/>
      <c r="F223" s="11"/>
    </row>
    <row r="224" spans="2:6" x14ac:dyDescent="0.2">
      <c r="B224" s="11"/>
      <c r="F224" s="11"/>
    </row>
    <row r="225" spans="2:6" x14ac:dyDescent="0.2">
      <c r="B225" s="11"/>
      <c r="F225" s="11"/>
    </row>
    <row r="226" spans="2:6" x14ac:dyDescent="0.2">
      <c r="B226" s="11"/>
      <c r="F226" s="11"/>
    </row>
    <row r="227" spans="2:6" x14ac:dyDescent="0.2">
      <c r="B227" s="11"/>
      <c r="F227" s="11"/>
    </row>
    <row r="228" spans="2:6" x14ac:dyDescent="0.2">
      <c r="B228" s="11"/>
      <c r="F228" s="11"/>
    </row>
    <row r="229" spans="2:6" x14ac:dyDescent="0.2">
      <c r="B229" s="11"/>
      <c r="F229" s="11"/>
    </row>
    <row r="230" spans="2:6" x14ac:dyDescent="0.2">
      <c r="B230" s="11"/>
      <c r="F230" s="11"/>
    </row>
    <row r="231" spans="2:6" x14ac:dyDescent="0.2">
      <c r="B231" s="11"/>
      <c r="F231" s="11"/>
    </row>
    <row r="232" spans="2:6" x14ac:dyDescent="0.2">
      <c r="B232" s="11"/>
      <c r="F232" s="11"/>
    </row>
    <row r="233" spans="2:6" x14ac:dyDescent="0.2">
      <c r="B233" s="11"/>
      <c r="F233" s="11"/>
    </row>
    <row r="234" spans="2:6" x14ac:dyDescent="0.2">
      <c r="B234" s="11"/>
      <c r="F234" s="11"/>
    </row>
    <row r="235" spans="2:6" x14ac:dyDescent="0.2">
      <c r="B235" s="11"/>
      <c r="F235" s="11"/>
    </row>
    <row r="236" spans="2:6" x14ac:dyDescent="0.2">
      <c r="B236" s="11"/>
      <c r="F236" s="11"/>
    </row>
    <row r="237" spans="2:6" x14ac:dyDescent="0.2">
      <c r="B237" s="11"/>
      <c r="F237" s="11"/>
    </row>
    <row r="238" spans="2:6" x14ac:dyDescent="0.2">
      <c r="B238" s="11"/>
      <c r="F238" s="11"/>
    </row>
    <row r="239" spans="2:6" x14ac:dyDescent="0.2">
      <c r="B239" s="11"/>
      <c r="F239" s="11"/>
    </row>
    <row r="240" spans="2:6" x14ac:dyDescent="0.2">
      <c r="B240" s="11"/>
      <c r="F240" s="11"/>
    </row>
    <row r="241" spans="2:6" x14ac:dyDescent="0.2">
      <c r="B241" s="11"/>
      <c r="F241" s="11"/>
    </row>
    <row r="242" spans="2:6" x14ac:dyDescent="0.2">
      <c r="B242" s="11"/>
      <c r="F242" s="11"/>
    </row>
    <row r="243" spans="2:6" x14ac:dyDescent="0.2">
      <c r="B243" s="11"/>
      <c r="F243" s="11"/>
    </row>
    <row r="244" spans="2:6" x14ac:dyDescent="0.2">
      <c r="B244" s="11"/>
      <c r="F244" s="11"/>
    </row>
    <row r="245" spans="2:6" x14ac:dyDescent="0.2">
      <c r="B245" s="11"/>
      <c r="F245" s="11"/>
    </row>
    <row r="246" spans="2:6" x14ac:dyDescent="0.2">
      <c r="B246" s="11"/>
      <c r="F246" s="11"/>
    </row>
    <row r="247" spans="2:6" x14ac:dyDescent="0.2">
      <c r="B247" s="11"/>
      <c r="F247" s="11"/>
    </row>
    <row r="248" spans="2:6" x14ac:dyDescent="0.2">
      <c r="B248" s="11"/>
      <c r="F248" s="11"/>
    </row>
    <row r="249" spans="2:6" x14ac:dyDescent="0.2">
      <c r="B249" s="11"/>
      <c r="F249" s="11"/>
    </row>
    <row r="250" spans="2:6" x14ac:dyDescent="0.2">
      <c r="B250" s="11"/>
      <c r="F250" s="11"/>
    </row>
    <row r="251" spans="2:6" x14ac:dyDescent="0.2">
      <c r="B251" s="11"/>
      <c r="F251" s="11"/>
    </row>
    <row r="252" spans="2:6" x14ac:dyDescent="0.2">
      <c r="B252" s="11"/>
      <c r="F252" s="11"/>
    </row>
    <row r="253" spans="2:6" x14ac:dyDescent="0.2">
      <c r="B253" s="11"/>
      <c r="F253" s="11"/>
    </row>
    <row r="254" spans="2:6" x14ac:dyDescent="0.2">
      <c r="B254" s="11"/>
      <c r="F254" s="11"/>
    </row>
    <row r="255" spans="2:6" x14ac:dyDescent="0.2">
      <c r="B255" s="11"/>
      <c r="F255" s="11"/>
    </row>
    <row r="256" spans="2:6" x14ac:dyDescent="0.2">
      <c r="B256" s="11"/>
      <c r="F256" s="11"/>
    </row>
    <row r="257" spans="2:6" x14ac:dyDescent="0.2">
      <c r="B257" s="11"/>
      <c r="F257" s="11"/>
    </row>
    <row r="258" spans="2:6" x14ac:dyDescent="0.2">
      <c r="B258" s="11"/>
      <c r="F258" s="11"/>
    </row>
    <row r="259" spans="2:6" x14ac:dyDescent="0.2">
      <c r="B259" s="11"/>
      <c r="F259" s="11"/>
    </row>
    <row r="260" spans="2:6" x14ac:dyDescent="0.2">
      <c r="B260" s="11"/>
      <c r="F260" s="11"/>
    </row>
    <row r="261" spans="2:6" x14ac:dyDescent="0.2">
      <c r="B261" s="11"/>
      <c r="F261" s="11"/>
    </row>
    <row r="262" spans="2:6" x14ac:dyDescent="0.2">
      <c r="B262" s="11"/>
      <c r="F262" s="11"/>
    </row>
    <row r="263" spans="2:6" x14ac:dyDescent="0.2">
      <c r="B263" s="11"/>
      <c r="F263" s="11"/>
    </row>
    <row r="264" spans="2:6" x14ac:dyDescent="0.2">
      <c r="B264" s="11"/>
      <c r="F264" s="11"/>
    </row>
    <row r="265" spans="2:6" x14ac:dyDescent="0.2">
      <c r="B265" s="11"/>
      <c r="F265" s="11"/>
    </row>
    <row r="266" spans="2:6" x14ac:dyDescent="0.2">
      <c r="B266" s="11"/>
      <c r="F266" s="11"/>
    </row>
    <row r="267" spans="2:6" x14ac:dyDescent="0.2">
      <c r="B267" s="11"/>
      <c r="F267" s="11"/>
    </row>
    <row r="268" spans="2:6" x14ac:dyDescent="0.2">
      <c r="B268" s="11"/>
      <c r="F268" s="11"/>
    </row>
    <row r="269" spans="2:6" x14ac:dyDescent="0.2">
      <c r="B269" s="11"/>
      <c r="F269" s="11"/>
    </row>
    <row r="270" spans="2:6" x14ac:dyDescent="0.2">
      <c r="B270" s="11"/>
      <c r="F270" s="11"/>
    </row>
    <row r="271" spans="2:6" x14ac:dyDescent="0.2">
      <c r="B271" s="11"/>
      <c r="F271" s="11"/>
    </row>
    <row r="272" spans="2:6" x14ac:dyDescent="0.2">
      <c r="B272" s="11"/>
      <c r="F272" s="11"/>
    </row>
    <row r="273" spans="2:6" x14ac:dyDescent="0.2">
      <c r="B273" s="11"/>
      <c r="F273" s="11"/>
    </row>
    <row r="274" spans="2:6" x14ac:dyDescent="0.2">
      <c r="B274" s="11"/>
      <c r="F274" s="11"/>
    </row>
    <row r="275" spans="2:6" x14ac:dyDescent="0.2">
      <c r="B275" s="11"/>
      <c r="F275" s="11"/>
    </row>
    <row r="276" spans="2:6" x14ac:dyDescent="0.2">
      <c r="B276" s="11"/>
      <c r="F276" s="11"/>
    </row>
    <row r="277" spans="2:6" x14ac:dyDescent="0.2">
      <c r="B277" s="11"/>
      <c r="F277" s="11"/>
    </row>
    <row r="278" spans="2:6" x14ac:dyDescent="0.2">
      <c r="B278" s="11"/>
      <c r="F278" s="11"/>
    </row>
    <row r="279" spans="2:6" x14ac:dyDescent="0.2">
      <c r="B279" s="11"/>
      <c r="F279" s="11"/>
    </row>
    <row r="280" spans="2:6" x14ac:dyDescent="0.2">
      <c r="B280" s="11"/>
      <c r="F280" s="11"/>
    </row>
    <row r="281" spans="2:6" x14ac:dyDescent="0.2">
      <c r="B281" s="11"/>
      <c r="F281" s="11"/>
    </row>
    <row r="282" spans="2:6" x14ac:dyDescent="0.2">
      <c r="B282" s="11"/>
      <c r="F282" s="11"/>
    </row>
    <row r="283" spans="2:6" x14ac:dyDescent="0.2">
      <c r="B283" s="11"/>
      <c r="F283" s="11"/>
    </row>
    <row r="284" spans="2:6" x14ac:dyDescent="0.2">
      <c r="B284" s="11"/>
      <c r="F284" s="11"/>
    </row>
    <row r="285" spans="2:6" x14ac:dyDescent="0.2">
      <c r="B285" s="11"/>
      <c r="F285" s="11"/>
    </row>
    <row r="286" spans="2:6" x14ac:dyDescent="0.2">
      <c r="B286" s="11"/>
      <c r="F286" s="11"/>
    </row>
    <row r="287" spans="2:6" x14ac:dyDescent="0.2">
      <c r="B287" s="11"/>
      <c r="F287" s="11"/>
    </row>
    <row r="288" spans="2:6" x14ac:dyDescent="0.2">
      <c r="B288" s="11"/>
      <c r="F288" s="11"/>
    </row>
    <row r="289" spans="2:6" x14ac:dyDescent="0.2">
      <c r="B289" s="11"/>
      <c r="F289" s="11"/>
    </row>
    <row r="290" spans="2:6" x14ac:dyDescent="0.2">
      <c r="B290" s="11"/>
      <c r="F290" s="11"/>
    </row>
    <row r="291" spans="2:6" x14ac:dyDescent="0.2">
      <c r="B291" s="11"/>
      <c r="F291" s="11"/>
    </row>
    <row r="292" spans="2:6" x14ac:dyDescent="0.2">
      <c r="B292" s="11"/>
      <c r="F292" s="11"/>
    </row>
    <row r="293" spans="2:6" x14ac:dyDescent="0.2">
      <c r="B293" s="11"/>
      <c r="F293" s="11"/>
    </row>
    <row r="294" spans="2:6" x14ac:dyDescent="0.2">
      <c r="B294" s="11"/>
      <c r="F294" s="11"/>
    </row>
    <row r="295" spans="2:6" x14ac:dyDescent="0.2">
      <c r="B295" s="11"/>
      <c r="F295" s="11"/>
    </row>
    <row r="296" spans="2:6" x14ac:dyDescent="0.2">
      <c r="B296" s="11"/>
      <c r="F296" s="11"/>
    </row>
    <row r="297" spans="2:6" x14ac:dyDescent="0.2">
      <c r="B297" s="11"/>
      <c r="F297" s="11"/>
    </row>
    <row r="298" spans="2:6" x14ac:dyDescent="0.2">
      <c r="B298" s="11"/>
      <c r="F298" s="11"/>
    </row>
    <row r="299" spans="2:6" x14ac:dyDescent="0.2">
      <c r="B299" s="11"/>
      <c r="F299" s="11"/>
    </row>
    <row r="300" spans="2:6" x14ac:dyDescent="0.2">
      <c r="B300" s="11"/>
      <c r="F300" s="11"/>
    </row>
    <row r="301" spans="2:6" x14ac:dyDescent="0.2">
      <c r="B301" s="11"/>
      <c r="F301" s="11"/>
    </row>
    <row r="302" spans="2:6" x14ac:dyDescent="0.2">
      <c r="B302" s="11"/>
      <c r="F302" s="11"/>
    </row>
    <row r="303" spans="2:6" x14ac:dyDescent="0.2">
      <c r="B303" s="11"/>
      <c r="F303" s="11"/>
    </row>
    <row r="304" spans="2:6" x14ac:dyDescent="0.2">
      <c r="B304" s="11"/>
      <c r="F304" s="11"/>
    </row>
    <row r="305" spans="2:6" x14ac:dyDescent="0.2">
      <c r="B305" s="11"/>
      <c r="F305" s="11"/>
    </row>
    <row r="306" spans="2:6" x14ac:dyDescent="0.2">
      <c r="B306" s="11"/>
      <c r="F306" s="11"/>
    </row>
    <row r="307" spans="2:6" x14ac:dyDescent="0.2">
      <c r="B307" s="11"/>
      <c r="F307" s="11"/>
    </row>
    <row r="308" spans="2:6" x14ac:dyDescent="0.2">
      <c r="B308" s="11"/>
      <c r="F308" s="11"/>
    </row>
    <row r="309" spans="2:6" x14ac:dyDescent="0.2">
      <c r="B309" s="11"/>
      <c r="F309" s="11"/>
    </row>
    <row r="310" spans="2:6" x14ac:dyDescent="0.2">
      <c r="B310" s="11"/>
      <c r="F310" s="11"/>
    </row>
    <row r="311" spans="2:6" x14ac:dyDescent="0.2">
      <c r="B311" s="11"/>
      <c r="F311" s="11"/>
    </row>
    <row r="312" spans="2:6" x14ac:dyDescent="0.2">
      <c r="B312" s="11"/>
      <c r="F312" s="11"/>
    </row>
    <row r="313" spans="2:6" x14ac:dyDescent="0.2">
      <c r="B313" s="11"/>
      <c r="F313" s="11"/>
    </row>
    <row r="314" spans="2:6" x14ac:dyDescent="0.2">
      <c r="B314" s="11"/>
      <c r="F314" s="11"/>
    </row>
    <row r="315" spans="2:6" x14ac:dyDescent="0.2">
      <c r="B315" s="11"/>
      <c r="F315" s="11"/>
    </row>
    <row r="316" spans="2:6" x14ac:dyDescent="0.2">
      <c r="B316" s="11"/>
      <c r="F316" s="11"/>
    </row>
    <row r="317" spans="2:6" x14ac:dyDescent="0.2">
      <c r="B317" s="11"/>
      <c r="F317" s="11"/>
    </row>
    <row r="318" spans="2:6" x14ac:dyDescent="0.2">
      <c r="B318" s="11"/>
      <c r="F318" s="11"/>
    </row>
    <row r="319" spans="2:6" x14ac:dyDescent="0.2">
      <c r="B319" s="11"/>
      <c r="F319" s="11"/>
    </row>
    <row r="320" spans="2:6" x14ac:dyDescent="0.2">
      <c r="B320" s="11"/>
      <c r="F320" s="11"/>
    </row>
    <row r="321" spans="2:6" x14ac:dyDescent="0.2">
      <c r="B321" s="11"/>
      <c r="F321" s="11"/>
    </row>
    <row r="322" spans="2:6" x14ac:dyDescent="0.2">
      <c r="B322" s="11"/>
      <c r="F322" s="11"/>
    </row>
    <row r="323" spans="2:6" x14ac:dyDescent="0.2">
      <c r="B323" s="11"/>
      <c r="F323" s="11"/>
    </row>
    <row r="324" spans="2:6" x14ac:dyDescent="0.2">
      <c r="B324" s="11"/>
      <c r="F324" s="11"/>
    </row>
    <row r="325" spans="2:6" x14ac:dyDescent="0.2">
      <c r="B325" s="11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</sheetData>
  <phoneticPr fontId="8" type="noConversion"/>
  <hyperlinks>
    <hyperlink ref="P19" r:id="rId1" display="http://www.konkoly.hu/cgi-bin/IBVS?5583"/>
    <hyperlink ref="P20" r:id="rId2" display="http://www.konkoly.hu/cgi-bin/IBVS?5583"/>
    <hyperlink ref="P21" r:id="rId3" display="http://www.konkoly.hu/cgi-bin/IBVS?5583"/>
    <hyperlink ref="P22" r:id="rId4" display="http://var.astro.cz/oejv/issues/oejv0074.pdf"/>
    <hyperlink ref="P23" r:id="rId5" display="http://www.konkoly.hu/cgi-bin/IBVS?5583"/>
    <hyperlink ref="P24" r:id="rId6" display="http://www.konkoly.hu/cgi-bin/IBVS?5583"/>
    <hyperlink ref="P25" r:id="rId7" display="http://www.konkoly.hu/cgi-bin/IBVS?5583"/>
    <hyperlink ref="P26" r:id="rId8" display="http://www.konkoly.hu/cgi-bin/IBVS?5583"/>
    <hyperlink ref="P27" r:id="rId9" display="http://www.konkoly.hu/cgi-bin/IBVS?5583"/>
    <hyperlink ref="P28" r:id="rId10" display="http://www.konkoly.hu/cgi-bin/IBVS?5592"/>
    <hyperlink ref="P29" r:id="rId11" display="http://www.bav-astro.de/sfs/BAVM_link.php?BAVMnr=173"/>
    <hyperlink ref="P30" r:id="rId12" display="http://www.konkoly.hu/cgi-bin/IBVS?5583"/>
    <hyperlink ref="P32" r:id="rId13" display="http://www.bav-astro.de/sfs/BAVM_link.php?BAVMnr=178"/>
    <hyperlink ref="P43" r:id="rId14" display="http://www.konkoly.hu/cgi-bin/IBVS?5741"/>
    <hyperlink ref="P33" r:id="rId15" display="http://var.astro.cz/oejv/issues/oejv0003.pdf"/>
    <hyperlink ref="P34" r:id="rId16" display="http://www.bav-astro.de/sfs/BAVM_link.php?BAVMnr=234"/>
    <hyperlink ref="P35" r:id="rId17" display="http://www.bav-astro.de/sfs/BAVM_link.php?BAVMnr=209"/>
    <hyperlink ref="P36" r:id="rId18" display="http://www.konkoly.hu/cgi-bin/IBVS?5945"/>
    <hyperlink ref="P37" r:id="rId19" display="http://www.konkoly.hu/cgi-bin/IBVS?5992"/>
    <hyperlink ref="P38" r:id="rId20" display="http://www.bav-astro.de/sfs/BAVM_link.php?BAVMnr=220"/>
    <hyperlink ref="P39" r:id="rId21" display="http://www.konkoly.hu/cgi-bin/IBVS?6029"/>
    <hyperlink ref="P40" r:id="rId22" display="http://www.bav-astro.de/sfs/BAVM_link.php?BAVMnr=228"/>
    <hyperlink ref="P41" r:id="rId23" display="http://www.bav-astro.de/sfs/BAVM_link.php?BAVMnr=238"/>
    <hyperlink ref="P42" r:id="rId24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2024-01-30T03:25:17Z</dcterms:modified>
</cp:coreProperties>
</file>