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A8FB6C-6219-451A-A65F-90C38F39E3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9" i="1"/>
  <c r="F29" i="1"/>
  <c r="Q33" i="1"/>
  <c r="G11" i="1"/>
  <c r="F11" i="1"/>
  <c r="C17" i="1"/>
  <c r="Q32" i="1"/>
  <c r="Q31" i="1"/>
  <c r="Q22" i="1"/>
  <c r="Q23" i="1"/>
  <c r="Q24" i="1"/>
  <c r="Q25" i="1"/>
  <c r="Q26" i="1"/>
  <c r="Q27" i="1"/>
  <c r="Q28" i="1"/>
  <c r="Q29" i="1"/>
  <c r="Q30" i="1"/>
  <c r="C7" i="1"/>
  <c r="E33" i="1"/>
  <c r="F33" i="1"/>
  <c r="C8" i="1"/>
  <c r="E21" i="1"/>
  <c r="F21" i="1"/>
  <c r="G21" i="1"/>
  <c r="H21" i="1"/>
  <c r="Q21" i="1"/>
  <c r="E32" i="1"/>
  <c r="F32" i="1"/>
  <c r="E24" i="1"/>
  <c r="F24" i="1"/>
  <c r="G28" i="1"/>
  <c r="I28" i="1"/>
  <c r="E26" i="1"/>
  <c r="F26" i="1"/>
  <c r="G26" i="1"/>
  <c r="I26" i="1"/>
  <c r="E31" i="1"/>
  <c r="F31" i="1"/>
  <c r="G31" i="1"/>
  <c r="K31" i="1"/>
  <c r="G25" i="1"/>
  <c r="I25" i="1"/>
  <c r="E23" i="1"/>
  <c r="F23" i="1"/>
  <c r="G23" i="1"/>
  <c r="I23" i="1"/>
  <c r="G30" i="1"/>
  <c r="I30" i="1"/>
  <c r="E28" i="1"/>
  <c r="F28" i="1"/>
  <c r="E22" i="1"/>
  <c r="F22" i="1"/>
  <c r="E25" i="1"/>
  <c r="F25" i="1"/>
  <c r="G33" i="1"/>
  <c r="K33" i="1"/>
  <c r="G32" i="1"/>
  <c r="K32" i="1"/>
  <c r="E30" i="1"/>
  <c r="F30" i="1"/>
  <c r="G24" i="1"/>
  <c r="I24" i="1"/>
  <c r="G29" i="1"/>
  <c r="I29" i="1"/>
  <c r="E27" i="1"/>
  <c r="F27" i="1"/>
  <c r="G27" i="1"/>
  <c r="I27" i="1"/>
  <c r="C12" i="1"/>
  <c r="F15" i="1" l="1"/>
  <c r="C16" i="1"/>
  <c r="D18" i="1" s="1"/>
  <c r="C11" i="1"/>
  <c r="O28" i="1" l="1"/>
  <c r="O27" i="1"/>
  <c r="O23" i="1"/>
  <c r="O24" i="1"/>
  <c r="O30" i="1"/>
  <c r="O32" i="1"/>
  <c r="O21" i="1"/>
  <c r="O22" i="1"/>
  <c r="O31" i="1"/>
  <c r="O29" i="1"/>
  <c r="O26" i="1"/>
  <c r="O25" i="1"/>
  <c r="O33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<sst xmlns="http://schemas.openxmlformats.org/spreadsheetml/2006/main" count="82" uniqueCount="61">
  <si>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</si>
  <si>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</si>
  <si>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</si>
  <si>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</si>
  <si>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</si>
  <si>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</si>
  <si>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</si>
  <si>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</si>
  <si>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</si>
  <si>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</si>
  <si>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</si>
  <si>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</si>
  <si>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</si>
  <si>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</si>
  <si>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</si>
  <si>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</si>
  <si>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</si>
  <si>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</si>
  <si>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</si>
  <si>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</si>
  <si>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</si>
  <si>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</si>
  <si>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</si>
  <si>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</si>
  <si>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</si>
  <si>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</si>
  <si>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</si>
  <si>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</si>
  <si>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</si>
  <si>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Locher K</t>
  </si>
  <si>
    <t>BBSAG Bull.42</t>
  </si>
  <si>
    <t>B</t>
  </si>
  <si>
    <t>BBSAG Bull.46</t>
  </si>
  <si>
    <t>BBSAG Bull.52</t>
  </si>
  <si>
    <t>BBSAG Bull.66</t>
  </si>
  <si>
    <t>BBSAG Bull.70</t>
  </si>
  <si>
    <t>BBSAG Bull.76</t>
  </si>
  <si>
    <t>BBSAG Bull.91</t>
  </si>
  <si>
    <t>BBSAG Bull.94</t>
  </si>
  <si>
    <t>BBSAG Bull.114</t>
  </si>
  <si>
    <t>IBVS 5543</t>
  </si>
  <si>
    <t>I</t>
  </si>
  <si>
    <t># of data points:</t>
  </si>
  <si>
    <t>EA/SD</t>
  </si>
  <si>
    <t>Z Crv / ??</t>
  </si>
  <si>
    <t>OEJV 0073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</si>
  <si>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</si>
  <si>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</si>
  <si>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</si>
  <si>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</si>
  <si>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</si>
  <si>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116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</si>
  <si>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</si>
  <si>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</si>
  <si>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</si>
  <si>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</si>
  <si>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</si>
  <si>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</si>
  <si>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</si>
  <si>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14.00-16.50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</si>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</sst>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1" fontId="15" fillId="0" borderId="0" xfId="0" applyNumberFormat="1" applyFont="1" applyAlignment="1">
      <alignment horizontal="left" vertical="top"/>
    </xf>
    <xf numFmtId="165" fontId="15" fillId="0" borderId="0" xfId="0" applyNumberFormat="1" applyFont="1" applyAlignment="1">
      <alignment horizontal="left" vertical="top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16" fillId="0" borderId="0" xfId="0" applyFont="1" applyAlignment="1"/>
    <xf numFmtId="0" fontId="16" fillId="2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Crv - O-C Diagr.</a:t>
            </a:r>
          </a:p>
        </c:rich>
      </c:tx>
      <c:layout>
        <c:manualLayout>
          <c:xMode val="edge"/>
          <c:yMode val="edge"/>
          <c:x val="0.3595045660614736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9049783904033"/>
          <c:y val="0.14906854902912253"/>
          <c:w val="0.83476083965254932"/>
          <c:h val="0.6486893973494497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648</c:v>
                </c:pt>
                <c:pt idx="3">
                  <c:v>1379</c:v>
                </c:pt>
                <c:pt idx="4">
                  <c:v>3009</c:v>
                </c:pt>
                <c:pt idx="5">
                  <c:v>3489</c:v>
                </c:pt>
                <c:pt idx="6">
                  <c:v>4386</c:v>
                </c:pt>
                <c:pt idx="7">
                  <c:v>7136</c:v>
                </c:pt>
                <c:pt idx="8">
                  <c:v>7899</c:v>
                </c:pt>
                <c:pt idx="9">
                  <c:v>13014</c:v>
                </c:pt>
                <c:pt idx="10">
                  <c:v>17422</c:v>
                </c:pt>
                <c:pt idx="11">
                  <c:v>20445</c:v>
                </c:pt>
                <c:pt idx="12">
                  <c:v>21976.5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AC-4844-BFA8-27C4014680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648</c:v>
                </c:pt>
                <c:pt idx="3">
                  <c:v>1379</c:v>
                </c:pt>
                <c:pt idx="4">
                  <c:v>3009</c:v>
                </c:pt>
                <c:pt idx="5">
                  <c:v>3489</c:v>
                </c:pt>
                <c:pt idx="6">
                  <c:v>4386</c:v>
                </c:pt>
                <c:pt idx="7">
                  <c:v>7136</c:v>
                </c:pt>
                <c:pt idx="8">
                  <c:v>7899</c:v>
                </c:pt>
                <c:pt idx="9">
                  <c:v>13014</c:v>
                </c:pt>
                <c:pt idx="10">
                  <c:v>17422</c:v>
                </c:pt>
                <c:pt idx="11">
                  <c:v>20445</c:v>
                </c:pt>
                <c:pt idx="12">
                  <c:v>21976.5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6.0000000004947651E-2</c:v>
                </c:pt>
                <c:pt idx="2">
                  <c:v>1.4080000037210993E-3</c:v>
                </c:pt>
                <c:pt idx="3">
                  <c:v>-5.7659999947645701E-3</c:v>
                </c:pt>
                <c:pt idx="4">
                  <c:v>-1.2785999999323394E-2</c:v>
                </c:pt>
                <c:pt idx="5">
                  <c:v>-1.1705999997502659E-2</c:v>
                </c:pt>
                <c:pt idx="6">
                  <c:v>-3.0439999973168597E-3</c:v>
                </c:pt>
                <c:pt idx="7">
                  <c:v>1.7456000001402572E-2</c:v>
                </c:pt>
                <c:pt idx="8">
                  <c:v>1.1539999977685511E-3</c:v>
                </c:pt>
                <c:pt idx="9">
                  <c:v>-4.5559999998658895E-3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AC-4844-BFA8-27C4014680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648</c:v>
                </c:pt>
                <c:pt idx="3">
                  <c:v>1379</c:v>
                </c:pt>
                <c:pt idx="4">
                  <c:v>3009</c:v>
                </c:pt>
                <c:pt idx="5">
                  <c:v>3489</c:v>
                </c:pt>
                <c:pt idx="6">
                  <c:v>4386</c:v>
                </c:pt>
                <c:pt idx="7">
                  <c:v>7136</c:v>
                </c:pt>
                <c:pt idx="8">
                  <c:v>7899</c:v>
                </c:pt>
                <c:pt idx="9">
                  <c:v>13014</c:v>
                </c:pt>
                <c:pt idx="10">
                  <c:v>17422</c:v>
                </c:pt>
                <c:pt idx="11">
                  <c:v>20445</c:v>
                </c:pt>
                <c:pt idx="12">
                  <c:v>21976.5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AC-4844-BFA8-27C4014680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648</c:v>
                </c:pt>
                <c:pt idx="3">
                  <c:v>1379</c:v>
                </c:pt>
                <c:pt idx="4">
                  <c:v>3009</c:v>
                </c:pt>
                <c:pt idx="5">
                  <c:v>3489</c:v>
                </c:pt>
                <c:pt idx="6">
                  <c:v>4386</c:v>
                </c:pt>
                <c:pt idx="7">
                  <c:v>7136</c:v>
                </c:pt>
                <c:pt idx="8">
                  <c:v>7899</c:v>
                </c:pt>
                <c:pt idx="9">
                  <c:v>13014</c:v>
                </c:pt>
                <c:pt idx="10">
                  <c:v>17422</c:v>
                </c:pt>
                <c:pt idx="11">
                  <c:v>20445</c:v>
                </c:pt>
                <c:pt idx="12">
                  <c:v>21976.5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">
                  <c:v>-3.6187999998219311E-2</c:v>
                </c:pt>
                <c:pt idx="11">
                  <c:v>-3.5530000095604919E-2</c:v>
                </c:pt>
                <c:pt idx="12">
                  <c:v>-7.1281000004091766E-2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AC-4844-BFA8-27C4014680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648</c:v>
                </c:pt>
                <c:pt idx="3">
                  <c:v>1379</c:v>
                </c:pt>
                <c:pt idx="4">
                  <c:v>3009</c:v>
                </c:pt>
                <c:pt idx="5">
                  <c:v>3489</c:v>
                </c:pt>
                <c:pt idx="6">
                  <c:v>4386</c:v>
                </c:pt>
                <c:pt idx="7">
                  <c:v>7136</c:v>
                </c:pt>
                <c:pt idx="8">
                  <c:v>7899</c:v>
                </c:pt>
                <c:pt idx="9">
                  <c:v>13014</c:v>
                </c:pt>
                <c:pt idx="10">
                  <c:v>17422</c:v>
                </c:pt>
                <c:pt idx="11">
                  <c:v>20445</c:v>
                </c:pt>
                <c:pt idx="12">
                  <c:v>21976.5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AC-4844-BFA8-27C4014680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648</c:v>
                </c:pt>
                <c:pt idx="3">
                  <c:v>1379</c:v>
                </c:pt>
                <c:pt idx="4">
                  <c:v>3009</c:v>
                </c:pt>
                <c:pt idx="5">
                  <c:v>3489</c:v>
                </c:pt>
                <c:pt idx="6">
                  <c:v>4386</c:v>
                </c:pt>
                <c:pt idx="7">
                  <c:v>7136</c:v>
                </c:pt>
                <c:pt idx="8">
                  <c:v>7899</c:v>
                </c:pt>
                <c:pt idx="9">
                  <c:v>13014</c:v>
                </c:pt>
                <c:pt idx="10">
                  <c:v>17422</c:v>
                </c:pt>
                <c:pt idx="11">
                  <c:v>20445</c:v>
                </c:pt>
                <c:pt idx="12">
                  <c:v>21976.5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AC-4844-BFA8-27C4014680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8.0000000000000002E-3</c:v>
                  </c:pt>
                  <c:pt idx="10">
                    <c:v>0.01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648</c:v>
                </c:pt>
                <c:pt idx="3">
                  <c:v>1379</c:v>
                </c:pt>
                <c:pt idx="4">
                  <c:v>3009</c:v>
                </c:pt>
                <c:pt idx="5">
                  <c:v>3489</c:v>
                </c:pt>
                <c:pt idx="6">
                  <c:v>4386</c:v>
                </c:pt>
                <c:pt idx="7">
                  <c:v>7136</c:v>
                </c:pt>
                <c:pt idx="8">
                  <c:v>7899</c:v>
                </c:pt>
                <c:pt idx="9">
                  <c:v>13014</c:v>
                </c:pt>
                <c:pt idx="10">
                  <c:v>17422</c:v>
                </c:pt>
                <c:pt idx="11">
                  <c:v>20445</c:v>
                </c:pt>
                <c:pt idx="12">
                  <c:v>21976.5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AC-4844-BFA8-27C4014680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648</c:v>
                </c:pt>
                <c:pt idx="3">
                  <c:v>1379</c:v>
                </c:pt>
                <c:pt idx="4">
                  <c:v>3009</c:v>
                </c:pt>
                <c:pt idx="5">
                  <c:v>3489</c:v>
                </c:pt>
                <c:pt idx="6">
                  <c:v>4386</c:v>
                </c:pt>
                <c:pt idx="7">
                  <c:v>7136</c:v>
                </c:pt>
                <c:pt idx="8">
                  <c:v>7899</c:v>
                </c:pt>
                <c:pt idx="9">
                  <c:v>13014</c:v>
                </c:pt>
                <c:pt idx="10">
                  <c:v>17422</c:v>
                </c:pt>
                <c:pt idx="11">
                  <c:v>20445</c:v>
                </c:pt>
                <c:pt idx="12">
                  <c:v>21976.5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6.2407484800228088E-3</c:v>
                </c:pt>
                <c:pt idx="1">
                  <c:v>6.2407484800228088E-3</c:v>
                </c:pt>
                <c:pt idx="2">
                  <c:v>4.7254069270513555E-3</c:v>
                </c:pt>
                <c:pt idx="3">
                  <c:v>3.0159706998567062E-3</c:v>
                </c:pt>
                <c:pt idx="4">
                  <c:v>-7.9576808308074679E-4</c:v>
                </c:pt>
                <c:pt idx="5">
                  <c:v>-1.9182433075040466E-3</c:v>
                </c:pt>
                <c:pt idx="6">
                  <c:v>-4.0158688831450854E-3</c:v>
                </c:pt>
                <c:pt idx="7">
                  <c:v>-1.0446716523070236E-2</c:v>
                </c:pt>
                <c:pt idx="8">
                  <c:v>-1.2230984431893107E-2</c:v>
                </c:pt>
                <c:pt idx="9">
                  <c:v>-2.4192361042153887E-2</c:v>
                </c:pt>
                <c:pt idx="10">
                  <c:v>-3.4500425186441183E-2</c:v>
                </c:pt>
                <c:pt idx="11">
                  <c:v>-4.1569680610257079E-2</c:v>
                </c:pt>
                <c:pt idx="12">
                  <c:v>-4.515107812318267E-2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AC-4844-BFA8-27C401468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404552"/>
        <c:axId val="1"/>
      </c:scatterChart>
      <c:valAx>
        <c:axId val="60940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7536142275"/>
              <c:y val="0.84355987175543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979075363847416E-2"/>
              <c:y val="0.329762922219147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40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925596256989606"/>
          <c:w val="0.9752076961454199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20</xdr:col>
      <xdr:colOff>28575</xdr:colOff>
      <xdr:row>18</xdr:row>
      <xdr:rowOff>66674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41264F-B6F0-C754-D4B9-DD9E5763A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1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4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44</v>
      </c>
    </row>
    <row r="2" spans="1:7">
      <c r="A2" t="s">
        <v>24</v>
      </c>
      <c r="B2" s="14" t="s">
        <v>43</v>
      </c>
    </row>
    <row r="4" spans="1:7">
      <c r="A4" s="6" t="s">
        <v>0</v>
      </c>
      <c r="C4" s="3">
        <v>43940.631999999998</v>
      </c>
      <c r="D4" s="4">
        <v>0.50475400000000004</v>
      </c>
    </row>
    <row r="6" spans="1:7">
      <c r="A6" s="6" t="s">
        <v>1</v>
      </c>
    </row>
    <row r="7" spans="1:7">
      <c r="A7" t="s">
        <v>2</v>
      </c>
      <c r="C7">
        <f>+C4</f>
        <v>43940.631999999998</v>
      </c>
      <c r="D7" s="42" t="s">
        <v>58</v>
      </c>
    </row>
    <row r="8" spans="1:7">
      <c r="A8" t="s">
        <v>3</v>
      </c>
      <c r="C8">
        <f>+D4</f>
        <v>0.50475400000000004</v>
      </c>
      <c r="D8" s="42" t="s">
        <v>58</v>
      </c>
    </row>
    <row r="9" spans="1:7">
      <c r="A9" s="15" t="s">
        <v>46</v>
      </c>
      <c r="B9" s="9"/>
      <c r="C9" s="16">
        <v>-9.5</v>
      </c>
      <c r="D9" s="9" t="s">
        <v>47</v>
      </c>
      <c r="E9" s="9"/>
    </row>
    <row r="10" spans="1:7" ht="13.5" thickBot="1">
      <c r="A10" s="9"/>
      <c r="B10" s="9"/>
      <c r="C10" s="5" t="s">
        <v>20</v>
      </c>
      <c r="D10" s="5" t="s">
        <v>21</v>
      </c>
      <c r="E10" s="9"/>
    </row>
    <row r="11" spans="1:7">
      <c r="A11" s="9" t="s">
        <v>16</v>
      </c>
      <c r="B11" s="9"/>
      <c r="C11" s="17">
        <f ca="1">INTERCEPT(INDIRECT($G$11):G992,INDIRECT($F$11):F992)</f>
        <v>6.2407484800228088E-3</v>
      </c>
      <c r="D11" s="10"/>
      <c r="E11" s="9"/>
      <c r="F11" s="18" t="str">
        <f>"F"&amp;E19</f>
        <v>F21</v>
      </c>
      <c r="G11" s="11" t="str">
        <f>"G"&amp;E19</f>
        <v>G21</v>
      </c>
    </row>
    <row r="12" spans="1:7">
      <c r="A12" s="9" t="s">
        <v>17</v>
      </c>
      <c r="B12" s="9"/>
      <c r="C12" s="17">
        <f ca="1">SLOPE(INDIRECT($G$11):G992,INDIRECT($F$11):F992)</f>
        <v>-2.3384900508818729E-6</v>
      </c>
      <c r="D12" s="10"/>
      <c r="E12" s="37" t="s">
        <v>53</v>
      </c>
      <c r="F12" s="43" t="s">
        <v>59</v>
      </c>
    </row>
    <row r="13" spans="1:7">
      <c r="A13" s="9" t="s">
        <v>19</v>
      </c>
      <c r="B13" s="9"/>
      <c r="C13" s="10" t="s">
        <v>14</v>
      </c>
      <c r="D13" s="10"/>
      <c r="E13" s="34" t="s">
        <v>54</v>
      </c>
      <c r="F13" s="38">
        <v>1</v>
      </c>
    </row>
    <row r="14" spans="1:7">
      <c r="A14" s="9"/>
      <c r="B14" s="9"/>
      <c r="C14" s="9"/>
      <c r="D14" s="9"/>
      <c r="E14" s="34" t="s">
        <v>48</v>
      </c>
      <c r="F14" s="39">
        <f ca="1">NOW()+15018.5+$C$9/24</f>
        <v>60525.827147337957</v>
      </c>
    </row>
    <row r="15" spans="1:7">
      <c r="A15" s="19" t="s">
        <v>18</v>
      </c>
      <c r="B15" s="9"/>
      <c r="C15" s="20">
        <f ca="1">(C7+C11)+(C8+C12)*INT(MAX(F21:F3533))</f>
        <v>55033.060754091115</v>
      </c>
      <c r="D15" s="21"/>
      <c r="E15" s="34" t="s">
        <v>55</v>
      </c>
      <c r="F15" s="39">
        <f ca="1">ROUND(2*($F$14-$C$7)/$C$8,0)/2+$F$13</f>
        <v>32859</v>
      </c>
    </row>
    <row r="16" spans="1:7">
      <c r="A16" s="22" t="s">
        <v>4</v>
      </c>
      <c r="B16" s="9"/>
      <c r="C16" s="23">
        <f ca="1">+C8+C12</f>
        <v>0.5047516615099491</v>
      </c>
      <c r="D16" s="21"/>
      <c r="E16" s="34" t="s">
        <v>49</v>
      </c>
      <c r="F16" s="39">
        <f ca="1">ROUND(2*($F$14-$C$15)/$C$16,0)/2+$F$13</f>
        <v>10883</v>
      </c>
    </row>
    <row r="17" spans="1:31" ht="13.5" thickBot="1">
      <c r="A17" s="21" t="s">
        <v>42</v>
      </c>
      <c r="B17" s="9"/>
      <c r="C17" s="9">
        <f>COUNT(C21:C2191)</f>
        <v>13</v>
      </c>
      <c r="D17" s="21"/>
      <c r="E17" s="35" t="s">
        <v>56</v>
      </c>
      <c r="F17" s="40">
        <f ca="1">+$C$15+$C$16*$F$16-15018.5-$C$9/24</f>
        <v>45508.168919637224</v>
      </c>
    </row>
    <row r="18" spans="1:31" ht="14.25" thickTop="1" thickBot="1">
      <c r="A18" s="22" t="s">
        <v>5</v>
      </c>
      <c r="B18" s="9"/>
      <c r="C18" s="24">
        <f ca="1">+C15</f>
        <v>55033.060754091115</v>
      </c>
      <c r="D18" s="25">
        <f ca="1">+C16</f>
        <v>0.5047516615099491</v>
      </c>
      <c r="E18" s="36" t="s">
        <v>57</v>
      </c>
      <c r="F18" s="41">
        <f ca="1">+($C$15+$C$16*$F$16)-($C$16/2)-15018.5-$C$9/24</f>
        <v>45507.916543806467</v>
      </c>
    </row>
    <row r="19" spans="1:31" ht="13.5" thickTop="1">
      <c r="A19" s="26" t="s">
        <v>50</v>
      </c>
      <c r="E19" s="27">
        <v>21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28</v>
      </c>
      <c r="J20" s="8" t="s">
        <v>60</v>
      </c>
      <c r="K20" s="8" t="s">
        <v>52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1" ht="12.75" customHeight="1">
      <c r="A21" t="s">
        <v>12</v>
      </c>
      <c r="C21" s="12">
        <v>43940.631999999998</v>
      </c>
      <c r="D21" s="12" t="s">
        <v>14</v>
      </c>
      <c r="E21">
        <f t="shared" ref="E21:E33" si="0">+(C21-C$7)/C$8</f>
        <v>0</v>
      </c>
      <c r="F21">
        <f t="shared" ref="F21:F33" si="1">ROUND(2*E21,0)/2</f>
        <v>0</v>
      </c>
      <c r="G21">
        <f>+C21-(C$7+F21*C$8)</f>
        <v>0</v>
      </c>
      <c r="H21">
        <f>+G21</f>
        <v>0</v>
      </c>
      <c r="O21">
        <f t="shared" ref="O21:O33" ca="1" si="2">+C$11+C$12*F21</f>
        <v>6.2407484800228088E-3</v>
      </c>
      <c r="Q21" s="2">
        <f t="shared" ref="Q21:Q33" si="3">+C21-15018.5</f>
        <v>28922.131999999998</v>
      </c>
    </row>
    <row r="22" spans="1:31" ht="12.75" customHeight="1">
      <c r="A22" t="s">
        <v>30</v>
      </c>
      <c r="C22" s="13">
        <v>43940.692000000003</v>
      </c>
      <c r="D22" s="12"/>
      <c r="E22">
        <f t="shared" si="0"/>
        <v>0.11886978608381042</v>
      </c>
      <c r="F22">
        <f t="shared" si="1"/>
        <v>0</v>
      </c>
      <c r="I22" s="11">
        <v>6.0000000004947651E-2</v>
      </c>
      <c r="O22">
        <f t="shared" ca="1" si="2"/>
        <v>6.2407484800228088E-3</v>
      </c>
      <c r="Q22" s="2">
        <f t="shared" si="3"/>
        <v>28922.192000000003</v>
      </c>
      <c r="AA22">
        <v>8</v>
      </c>
      <c r="AC22" t="s">
        <v>29</v>
      </c>
      <c r="AE22" t="s">
        <v>31</v>
      </c>
    </row>
    <row r="23" spans="1:31" ht="12.75" customHeight="1">
      <c r="A23" t="s">
        <v>32</v>
      </c>
      <c r="C23" s="13">
        <v>44267.714</v>
      </c>
      <c r="D23" s="12"/>
      <c r="E23">
        <f t="shared" si="0"/>
        <v>648.00278947765071</v>
      </c>
      <c r="F23">
        <f t="shared" si="1"/>
        <v>648</v>
      </c>
      <c r="G23">
        <f t="shared" ref="G23:G33" si="4">+C23-(C$7+F23*C$8)</f>
        <v>1.4080000037210993E-3</v>
      </c>
      <c r="I23">
        <f t="shared" ref="I23:I30" si="5">+G23</f>
        <v>1.4080000037210993E-3</v>
      </c>
      <c r="O23">
        <f t="shared" ca="1" si="2"/>
        <v>4.7254069270513555E-3</v>
      </c>
      <c r="Q23" s="2">
        <f t="shared" si="3"/>
        <v>29249.214</v>
      </c>
      <c r="AA23">
        <v>5</v>
      </c>
      <c r="AC23" t="s">
        <v>29</v>
      </c>
      <c r="AE23" t="s">
        <v>31</v>
      </c>
    </row>
    <row r="24" spans="1:31" ht="12.75" customHeight="1">
      <c r="A24" t="s">
        <v>33</v>
      </c>
      <c r="C24" s="13">
        <v>44636.682000000001</v>
      </c>
      <c r="D24" s="12"/>
      <c r="E24">
        <f t="shared" si="0"/>
        <v>1378.988576613564</v>
      </c>
      <c r="F24">
        <f t="shared" si="1"/>
        <v>1379</v>
      </c>
      <c r="G24">
        <f t="shared" si="4"/>
        <v>-5.7659999947645701E-3</v>
      </c>
      <c r="I24">
        <f t="shared" si="5"/>
        <v>-5.7659999947645701E-3</v>
      </c>
      <c r="O24">
        <f t="shared" ca="1" si="2"/>
        <v>3.0159706998567062E-3</v>
      </c>
      <c r="Q24" s="2">
        <f t="shared" si="3"/>
        <v>29618.182000000001</v>
      </c>
      <c r="AA24">
        <v>7</v>
      </c>
      <c r="AC24" t="s">
        <v>29</v>
      </c>
      <c r="AE24" t="s">
        <v>31</v>
      </c>
    </row>
    <row r="25" spans="1:31" ht="12.75" customHeight="1">
      <c r="A25" t="s">
        <v>34</v>
      </c>
      <c r="C25" s="13">
        <v>45459.423999999999</v>
      </c>
      <c r="D25" s="12"/>
      <c r="E25">
        <f t="shared" si="0"/>
        <v>3008.9746688485898</v>
      </c>
      <c r="F25">
        <f t="shared" si="1"/>
        <v>3009</v>
      </c>
      <c r="G25">
        <f t="shared" si="4"/>
        <v>-1.2785999999323394E-2</v>
      </c>
      <c r="I25">
        <f t="shared" si="5"/>
        <v>-1.2785999999323394E-2</v>
      </c>
      <c r="O25">
        <f t="shared" ca="1" si="2"/>
        <v>-7.9576808308074679E-4</v>
      </c>
      <c r="Q25" s="2">
        <f t="shared" si="3"/>
        <v>30440.923999999999</v>
      </c>
      <c r="AA25">
        <v>8</v>
      </c>
      <c r="AC25" t="s">
        <v>29</v>
      </c>
      <c r="AE25" t="s">
        <v>31</v>
      </c>
    </row>
    <row r="26" spans="1:31" ht="12.75" customHeight="1">
      <c r="A26" t="s">
        <v>35</v>
      </c>
      <c r="C26" s="13">
        <v>45701.707000000002</v>
      </c>
      <c r="D26" s="12"/>
      <c r="E26">
        <f t="shared" si="0"/>
        <v>3488.9768085047453</v>
      </c>
      <c r="F26">
        <f t="shared" si="1"/>
        <v>3489</v>
      </c>
      <c r="G26">
        <f t="shared" si="4"/>
        <v>-1.1705999997502659E-2</v>
      </c>
      <c r="I26">
        <f t="shared" si="5"/>
        <v>-1.1705999997502659E-2</v>
      </c>
      <c r="O26">
        <f t="shared" ca="1" si="2"/>
        <v>-1.9182433075040466E-3</v>
      </c>
      <c r="Q26" s="2">
        <f t="shared" si="3"/>
        <v>30683.207000000002</v>
      </c>
      <c r="AA26">
        <v>9</v>
      </c>
      <c r="AC26" t="s">
        <v>29</v>
      </c>
      <c r="AE26" t="s">
        <v>31</v>
      </c>
    </row>
    <row r="27" spans="1:31" ht="12.75" customHeight="1">
      <c r="A27" t="s">
        <v>36</v>
      </c>
      <c r="C27" s="13">
        <v>46154.48</v>
      </c>
      <c r="D27" s="12"/>
      <c r="E27">
        <f t="shared" si="0"/>
        <v>4385.9939693395299</v>
      </c>
      <c r="F27">
        <f t="shared" si="1"/>
        <v>4386</v>
      </c>
      <c r="G27">
        <f t="shared" si="4"/>
        <v>-3.0439999973168597E-3</v>
      </c>
      <c r="I27">
        <f t="shared" si="5"/>
        <v>-3.0439999973168597E-3</v>
      </c>
      <c r="O27">
        <f t="shared" ca="1" si="2"/>
        <v>-4.0158688831450854E-3</v>
      </c>
      <c r="Q27" s="2">
        <f t="shared" si="3"/>
        <v>31135.980000000003</v>
      </c>
      <c r="AA27">
        <v>5</v>
      </c>
      <c r="AC27" t="s">
        <v>29</v>
      </c>
      <c r="AE27" t="s">
        <v>31</v>
      </c>
    </row>
    <row r="28" spans="1:31" ht="12.75" customHeight="1">
      <c r="A28" t="s">
        <v>37</v>
      </c>
      <c r="C28" s="13">
        <v>47542.574000000001</v>
      </c>
      <c r="D28" s="12"/>
      <c r="E28">
        <f t="shared" si="0"/>
        <v>7136.0345831831</v>
      </c>
      <c r="F28">
        <f t="shared" si="1"/>
        <v>7136</v>
      </c>
      <c r="G28">
        <f t="shared" si="4"/>
        <v>1.7456000001402572E-2</v>
      </c>
      <c r="I28">
        <f t="shared" si="5"/>
        <v>1.7456000001402572E-2</v>
      </c>
      <c r="O28">
        <f t="shared" ca="1" si="2"/>
        <v>-1.0446716523070236E-2</v>
      </c>
      <c r="Q28" s="2">
        <f t="shared" si="3"/>
        <v>32524.074000000001</v>
      </c>
      <c r="AA28">
        <v>5</v>
      </c>
      <c r="AC28" t="s">
        <v>29</v>
      </c>
      <c r="AE28" t="s">
        <v>31</v>
      </c>
    </row>
    <row r="29" spans="1:31" ht="12.75" customHeight="1">
      <c r="A29" t="s">
        <v>38</v>
      </c>
      <c r="C29" s="13">
        <v>47927.684999999998</v>
      </c>
      <c r="D29" s="12"/>
      <c r="E29">
        <f t="shared" si="0"/>
        <v>7899.0022862622181</v>
      </c>
      <c r="F29">
        <f t="shared" si="1"/>
        <v>7899</v>
      </c>
      <c r="G29">
        <f t="shared" si="4"/>
        <v>1.1539999977685511E-3</v>
      </c>
      <c r="I29">
        <f t="shared" si="5"/>
        <v>1.1539999977685511E-3</v>
      </c>
      <c r="O29">
        <f t="shared" ca="1" si="2"/>
        <v>-1.2230984431893107E-2</v>
      </c>
      <c r="Q29" s="2">
        <f t="shared" si="3"/>
        <v>32909.184999999998</v>
      </c>
      <c r="AA29">
        <v>6</v>
      </c>
      <c r="AC29" t="s">
        <v>29</v>
      </c>
      <c r="AE29" t="s">
        <v>31</v>
      </c>
    </row>
    <row r="30" spans="1:31" ht="12.75" customHeight="1">
      <c r="A30" t="s">
        <v>39</v>
      </c>
      <c r="C30" s="13">
        <v>50509.495999999999</v>
      </c>
      <c r="D30" s="12">
        <v>8.0000000000000002E-3</v>
      </c>
      <c r="E30">
        <f t="shared" si="0"/>
        <v>13013.990973820913</v>
      </c>
      <c r="F30">
        <f t="shared" si="1"/>
        <v>13014</v>
      </c>
      <c r="G30">
        <f t="shared" si="4"/>
        <v>-4.5559999998658895E-3</v>
      </c>
      <c r="I30">
        <f t="shared" si="5"/>
        <v>-4.5559999998658895E-3</v>
      </c>
      <c r="O30">
        <f t="shared" ca="1" si="2"/>
        <v>-2.4192361042153887E-2</v>
      </c>
      <c r="Q30" s="2">
        <f t="shared" si="3"/>
        <v>35490.995999999999</v>
      </c>
      <c r="AA30">
        <v>5</v>
      </c>
      <c r="AC30" t="s">
        <v>29</v>
      </c>
      <c r="AE30" t="s">
        <v>31</v>
      </c>
    </row>
    <row r="31" spans="1:31" ht="12.75" customHeight="1">
      <c r="A31" s="9" t="s">
        <v>40</v>
      </c>
      <c r="B31" s="10" t="s">
        <v>41</v>
      </c>
      <c r="C31" s="12">
        <v>52734.42</v>
      </c>
      <c r="D31" s="12">
        <v>0.01</v>
      </c>
      <c r="E31">
        <f t="shared" si="0"/>
        <v>17421.928305669691</v>
      </c>
      <c r="F31">
        <f t="shared" si="1"/>
        <v>17422</v>
      </c>
      <c r="G31">
        <f t="shared" si="4"/>
        <v>-3.6187999998219311E-2</v>
      </c>
      <c r="K31">
        <f>+G31</f>
        <v>-3.6187999998219311E-2</v>
      </c>
      <c r="O31">
        <f t="shared" ca="1" si="2"/>
        <v>-3.4500425186441183E-2</v>
      </c>
      <c r="Q31" s="2">
        <f t="shared" si="3"/>
        <v>37715.919999999998</v>
      </c>
    </row>
    <row r="32" spans="1:31" ht="12.75" customHeight="1">
      <c r="A32" s="28" t="s">
        <v>45</v>
      </c>
      <c r="B32" s="29" t="s">
        <v>41</v>
      </c>
      <c r="C32" s="28">
        <v>54260.291999999899</v>
      </c>
      <c r="D32" s="28">
        <v>1E-3</v>
      </c>
      <c r="E32">
        <f t="shared" si="0"/>
        <v>20444.929609274815</v>
      </c>
      <c r="F32">
        <f t="shared" si="1"/>
        <v>20445</v>
      </c>
      <c r="G32">
        <f t="shared" si="4"/>
        <v>-3.5530000095604919E-2</v>
      </c>
      <c r="K32">
        <f>+G32</f>
        <v>-3.5530000095604919E-2</v>
      </c>
      <c r="O32">
        <f t="shared" ca="1" si="2"/>
        <v>-4.1569680610257079E-2</v>
      </c>
      <c r="Q32" s="2">
        <f t="shared" si="3"/>
        <v>39241.791999999899</v>
      </c>
    </row>
    <row r="33" spans="1:17" ht="12.75" customHeight="1">
      <c r="A33" s="30" t="s">
        <v>51</v>
      </c>
      <c r="B33" s="31" t="s">
        <v>41</v>
      </c>
      <c r="C33" s="32">
        <v>55033.286999999997</v>
      </c>
      <c r="D33" s="33">
        <v>1E-3</v>
      </c>
      <c r="E33">
        <f t="shared" si="0"/>
        <v>21976.358780712977</v>
      </c>
      <c r="F33">
        <f t="shared" si="1"/>
        <v>21976.5</v>
      </c>
      <c r="G33">
        <f t="shared" si="4"/>
        <v>-7.1281000004091766E-2</v>
      </c>
      <c r="K33">
        <f>+G33</f>
        <v>-7.1281000004091766E-2</v>
      </c>
      <c r="O33">
        <f t="shared" ca="1" si="2"/>
        <v>-4.515107812318267E-2</v>
      </c>
      <c r="Q33" s="2">
        <f t="shared" si="3"/>
        <v>40014.786999999997</v>
      </c>
    </row>
    <row r="34" spans="1:17" ht="12.75" customHeight="1">
      <c r="C34" s="12"/>
      <c r="D34" s="12"/>
    </row>
    <row r="35" spans="1:17" ht="12.75" customHeight="1">
      <c r="C35" s="12"/>
      <c r="D35" s="12"/>
    </row>
    <row r="36" spans="1:17" ht="12.75" customHeight="1">
      <c r="C36" s="12"/>
      <c r="D36" s="12"/>
    </row>
    <row r="37" spans="1:17" ht="12.75" customHeight="1">
      <c r="C37" s="12"/>
      <c r="D37" s="12"/>
    </row>
    <row r="38" spans="1:17" ht="12.75" customHeight="1">
      <c r="C38" s="12"/>
      <c r="D38" s="12"/>
    </row>
    <row r="39" spans="1:17" ht="12.75" customHeight="1">
      <c r="C39" s="12"/>
      <c r="D39" s="12"/>
    </row>
    <row r="40" spans="1:17" ht="12.75" customHeight="1">
      <c r="C40" s="12"/>
      <c r="D40" s="12"/>
    </row>
    <row r="41" spans="1:17" ht="12.75" customHeight="1">
      <c r="C41" s="12"/>
      <c r="D41" s="12"/>
    </row>
    <row r="42" spans="1:17" ht="12.75" customHeight="1">
      <c r="C42" s="12"/>
      <c r="D42" s="12"/>
    </row>
    <row r="43" spans="1:17" ht="12.75" customHeight="1">
      <c r="C43" s="12"/>
      <c r="D43" s="12"/>
    </row>
    <row r="44" spans="1:17" ht="12.75" customHeight="1">
      <c r="C44" s="12"/>
      <c r="D44" s="12"/>
    </row>
    <row r="45" spans="1:17" ht="12.75" customHeight="1">
      <c r="C45" s="12"/>
      <c r="D45" s="12"/>
    </row>
    <row r="46" spans="1:17" ht="12.75" customHeight="1">
      <c r="C46" s="12"/>
      <c r="D46" s="12"/>
    </row>
    <row r="47" spans="1:17" ht="12.75" customHeight="1">
      <c r="C47" s="12"/>
      <c r="D47" s="12"/>
    </row>
    <row r="48" spans="1:17" ht="12.75" customHeight="1">
      <c r="C48" s="12"/>
      <c r="D48" s="12"/>
    </row>
    <row r="49" spans="3:4" ht="12.75" customHeight="1">
      <c r="C49" s="12"/>
      <c r="D49" s="12"/>
    </row>
    <row r="50" spans="3:4" ht="12.75" customHeight="1">
      <c r="C50" s="12"/>
      <c r="D50" s="12"/>
    </row>
    <row r="51" spans="3:4" ht="12.75" customHeight="1">
      <c r="C51" s="12"/>
      <c r="D51" s="12"/>
    </row>
    <row r="52" spans="3:4" ht="12.75" customHeight="1">
      <c r="C52" s="12"/>
      <c r="D52" s="12"/>
    </row>
    <row r="53" spans="3:4" ht="12.75" customHeight="1">
      <c r="C53" s="12"/>
      <c r="D53" s="12"/>
    </row>
    <row r="54" spans="3:4" ht="12.75" customHeight="1">
      <c r="C54" s="12"/>
      <c r="D54" s="12"/>
    </row>
    <row r="55" spans="3:4" ht="12.75" customHeight="1">
      <c r="C55" s="12"/>
      <c r="D55" s="12"/>
    </row>
    <row r="56" spans="3:4" ht="12.75" customHeight="1">
      <c r="C56" s="12"/>
      <c r="D56" s="12"/>
    </row>
    <row r="57" spans="3:4" ht="12.75" customHeight="1">
      <c r="C57" s="12"/>
      <c r="D57" s="12"/>
    </row>
    <row r="58" spans="3:4" ht="12.75" customHeight="1">
      <c r="C58" s="12"/>
      <c r="D58" s="12"/>
    </row>
    <row r="59" spans="3:4" ht="12.75" customHeight="1">
      <c r="C59" s="12"/>
      <c r="D59" s="12"/>
    </row>
    <row r="60" spans="3:4" ht="12.75" customHeight="1">
      <c r="C60" s="12"/>
      <c r="D60" s="12"/>
    </row>
    <row r="61" spans="3:4" ht="12.75" customHeight="1">
      <c r="C61" s="12"/>
      <c r="D61" s="12"/>
    </row>
    <row r="62" spans="3:4" ht="12.75" customHeight="1">
      <c r="C62" s="12"/>
      <c r="D62" s="12"/>
    </row>
    <row r="63" spans="3:4" ht="12.75" customHeight="1">
      <c r="C63" s="12"/>
      <c r="D63" s="12"/>
    </row>
    <row r="64" spans="3:4" ht="12.75" customHeight="1">
      <c r="C64" s="12"/>
      <c r="D64" s="12"/>
    </row>
    <row r="65" spans="3:4" ht="12.75" customHeight="1">
      <c r="C65" s="12"/>
      <c r="D65" s="12"/>
    </row>
    <row r="66" spans="3:4" ht="12.75" customHeight="1">
      <c r="C66" s="12"/>
      <c r="D66" s="12"/>
    </row>
    <row r="67" spans="3:4" ht="12.75" customHeight="1">
      <c r="C67" s="12"/>
      <c r="D67" s="12"/>
    </row>
    <row r="68" spans="3:4" ht="12.75" customHeight="1">
      <c r="C68" s="12"/>
      <c r="D68" s="12"/>
    </row>
    <row r="69" spans="3:4" ht="12.75" customHeight="1">
      <c r="C69" s="12"/>
      <c r="D69" s="12"/>
    </row>
    <row r="70" spans="3:4" ht="12.75" customHeight="1">
      <c r="C70" s="12"/>
      <c r="D70" s="12"/>
    </row>
    <row r="71" spans="3:4" ht="12.75" customHeight="1">
      <c r="C71" s="12"/>
      <c r="D71" s="12"/>
    </row>
    <row r="72" spans="3:4" ht="12.75" customHeight="1">
      <c r="C72" s="12"/>
      <c r="D72" s="12"/>
    </row>
    <row r="73" spans="3:4" ht="12.75" customHeight="1">
      <c r="C73" s="12"/>
      <c r="D73" s="12"/>
    </row>
    <row r="74" spans="3:4" ht="12.75" customHeight="1">
      <c r="C74" s="12"/>
      <c r="D74" s="12"/>
    </row>
    <row r="75" spans="3:4" ht="12.75" customHeight="1">
      <c r="C75" s="12"/>
      <c r="D75" s="12"/>
    </row>
    <row r="76" spans="3:4" ht="12.75" customHeight="1">
      <c r="C76" s="12"/>
      <c r="D76" s="12"/>
    </row>
    <row r="77" spans="3:4" ht="12.75" customHeight="1">
      <c r="C77" s="12"/>
      <c r="D77" s="12"/>
    </row>
    <row r="78" spans="3:4" ht="12.75" customHeight="1">
      <c r="C78" s="12"/>
      <c r="D78" s="12"/>
    </row>
    <row r="79" spans="3:4" ht="12.75" customHeight="1">
      <c r="C79" s="12"/>
      <c r="D79" s="12"/>
    </row>
    <row r="80" spans="3:4" ht="12.75" customHeight="1">
      <c r="C80" s="12"/>
      <c r="D80" s="12"/>
    </row>
    <row r="81" spans="3:4" ht="12.75" customHeight="1">
      <c r="C81" s="12"/>
      <c r="D81" s="12"/>
    </row>
    <row r="82" spans="3:4" ht="12.75" customHeight="1">
      <c r="C82" s="12"/>
      <c r="D82" s="12"/>
    </row>
    <row r="83" spans="3:4" ht="12.75" customHeight="1">
      <c r="C83" s="12"/>
      <c r="D83" s="12"/>
    </row>
    <row r="84" spans="3:4" ht="12.75" customHeight="1">
      <c r="C84" s="12"/>
      <c r="D84" s="12"/>
    </row>
    <row r="85" spans="3:4" ht="12.75" customHeight="1">
      <c r="C85" s="12"/>
      <c r="D85" s="12"/>
    </row>
    <row r="86" spans="3:4" ht="12.75" customHeight="1">
      <c r="C86" s="12"/>
      <c r="D86" s="12"/>
    </row>
    <row r="87" spans="3:4" ht="12.75" customHeight="1">
      <c r="C87" s="12"/>
      <c r="D87" s="12"/>
    </row>
    <row r="88" spans="3:4" ht="12.75" customHeight="1">
      <c r="C88" s="12"/>
      <c r="D88" s="12"/>
    </row>
    <row r="89" spans="3:4" ht="12.75" customHeight="1">
      <c r="C89" s="12"/>
      <c r="D89" s="12"/>
    </row>
    <row r="90" spans="3:4" ht="12.75" customHeight="1">
      <c r="C90" s="12"/>
      <c r="D90" s="12"/>
    </row>
    <row r="91" spans="3:4" ht="12.75" customHeight="1">
      <c r="C91" s="12"/>
      <c r="D91" s="12"/>
    </row>
    <row r="92" spans="3:4" ht="12.75" customHeight="1">
      <c r="C92" s="12"/>
      <c r="D92" s="12"/>
    </row>
    <row r="93" spans="3:4" ht="12.75" customHeight="1">
      <c r="C93" s="12"/>
      <c r="D93" s="12"/>
    </row>
    <row r="94" spans="3:4" ht="12.75" customHeight="1">
      <c r="C94" s="12"/>
      <c r="D94" s="12"/>
    </row>
    <row r="95" spans="3:4" ht="12.75" customHeight="1">
      <c r="C95" s="12"/>
      <c r="D95" s="12"/>
    </row>
    <row r="96" spans="3:4" ht="12.75" customHeight="1">
      <c r="C96" s="12"/>
      <c r="D96" s="12"/>
    </row>
    <row r="97" spans="3:4" ht="12.75" customHeight="1">
      <c r="C97" s="12"/>
      <c r="D97" s="12"/>
    </row>
    <row r="98" spans="3:4" ht="12.75" customHeight="1">
      <c r="C98" s="12"/>
      <c r="D98" s="12"/>
    </row>
    <row r="99" spans="3:4" ht="12.75" customHeight="1">
      <c r="C99" s="12"/>
      <c r="D99" s="12"/>
    </row>
    <row r="100" spans="3:4" ht="12.75" customHeight="1">
      <c r="C100" s="12"/>
      <c r="D100" s="12"/>
    </row>
    <row r="101" spans="3:4" ht="12.75" customHeight="1">
      <c r="C101" s="12"/>
      <c r="D101" s="12"/>
    </row>
    <row r="102" spans="3:4" ht="12.75" customHeight="1">
      <c r="C102" s="12"/>
      <c r="D102" s="12"/>
    </row>
    <row r="103" spans="3:4" ht="12.75" customHeight="1">
      <c r="C103" s="12"/>
      <c r="D103" s="12"/>
    </row>
    <row r="104" spans="3:4" ht="12.75" customHeight="1">
      <c r="C104" s="12"/>
      <c r="D104" s="12"/>
    </row>
    <row r="105" spans="3:4" ht="12.75" customHeight="1">
      <c r="C105" s="12"/>
      <c r="D105" s="12"/>
    </row>
    <row r="106" spans="3:4" ht="12.75" customHeight="1">
      <c r="C106" s="12"/>
      <c r="D106" s="12"/>
    </row>
    <row r="107" spans="3:4" ht="12.75" customHeight="1">
      <c r="C107" s="12"/>
      <c r="D107" s="12"/>
    </row>
    <row r="108" spans="3:4" ht="12.75" customHeight="1">
      <c r="C108" s="12"/>
      <c r="D108" s="12"/>
    </row>
    <row r="109" spans="3:4" ht="12.75" customHeight="1">
      <c r="C109" s="12"/>
      <c r="D109" s="12"/>
    </row>
    <row r="110" spans="3:4" ht="12.75" customHeight="1">
      <c r="C110" s="12"/>
      <c r="D110" s="12"/>
    </row>
    <row r="111" spans="3:4" ht="12.75" customHeight="1">
      <c r="C111" s="12"/>
      <c r="D111" s="12"/>
    </row>
    <row r="112" spans="3:4" ht="12.75" customHeight="1">
      <c r="C112" s="12"/>
      <c r="D112" s="12"/>
    </row>
    <row r="113" spans="3:4" ht="12.75" customHeight="1">
      <c r="C113" s="12"/>
      <c r="D113" s="12"/>
    </row>
    <row r="114" spans="3:4" ht="12.75" customHeight="1">
      <c r="C114" s="12"/>
      <c r="D114" s="12"/>
    </row>
    <row r="115" spans="3:4" ht="12.75" customHeight="1">
      <c r="C115" s="12"/>
      <c r="D115" s="12"/>
    </row>
    <row r="116" spans="3:4" ht="12.75" customHeight="1">
      <c r="C116" s="12"/>
      <c r="D116" s="12"/>
    </row>
    <row r="117" spans="3:4" ht="12.75" customHeight="1">
      <c r="C117" s="12"/>
      <c r="D117" s="12"/>
    </row>
    <row r="118" spans="3:4" ht="12.75" customHeight="1">
      <c r="C118" s="12"/>
      <c r="D118" s="12"/>
    </row>
    <row r="119" spans="3:4" ht="12.75" customHeight="1">
      <c r="C119" s="12"/>
      <c r="D119" s="12"/>
    </row>
    <row r="120" spans="3:4" ht="12.75" customHeight="1">
      <c r="C120" s="12"/>
      <c r="D120" s="12"/>
    </row>
    <row r="121" spans="3:4" ht="12.75" customHeight="1">
      <c r="C121" s="12"/>
      <c r="D121" s="12"/>
    </row>
    <row r="122" spans="3:4" ht="12.75" customHeight="1">
      <c r="C122" s="12"/>
      <c r="D122" s="12"/>
    </row>
    <row r="123" spans="3:4" ht="12.75" customHeight="1">
      <c r="C123" s="12"/>
      <c r="D123" s="12"/>
    </row>
    <row r="124" spans="3:4" ht="12.75" customHeight="1">
      <c r="C124" s="12"/>
      <c r="D124" s="12"/>
    </row>
    <row r="125" spans="3:4" ht="12.75" customHeight="1">
      <c r="C125" s="12"/>
      <c r="D125" s="12"/>
    </row>
    <row r="126" spans="3:4" ht="12.75" customHeight="1">
      <c r="C126" s="12"/>
      <c r="D126" s="12"/>
    </row>
    <row r="127" spans="3:4" ht="12.75" customHeight="1">
      <c r="C127" s="12"/>
      <c r="D127" s="12"/>
    </row>
    <row r="128" spans="3:4" ht="12.75" customHeight="1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  <row r="2298" spans="3:4">
      <c r="C2298" s="12"/>
      <c r="D2298" s="12"/>
    </row>
    <row r="2299" spans="3:4">
      <c r="C2299" s="12"/>
      <c r="D2299" s="12"/>
    </row>
    <row r="2300" spans="3:4">
      <c r="C2300" s="12"/>
      <c r="D2300" s="12"/>
    </row>
    <row r="2301" spans="3:4">
      <c r="C2301" s="12"/>
      <c r="D2301" s="12"/>
    </row>
    <row r="2302" spans="3:4">
      <c r="C2302" s="12"/>
      <c r="D2302" s="12"/>
    </row>
    <row r="2303" spans="3:4">
      <c r="C2303" s="12"/>
      <c r="D2303" s="12"/>
    </row>
    <row r="2304" spans="3:4">
      <c r="C2304" s="12"/>
      <c r="D2304" s="12"/>
    </row>
    <row r="2305" spans="3:4">
      <c r="C2305" s="12"/>
      <c r="D2305" s="12"/>
    </row>
    <row r="2306" spans="3:4">
      <c r="C2306" s="12"/>
      <c r="D2306" s="12"/>
    </row>
    <row r="2307" spans="3:4">
      <c r="C2307" s="12"/>
      <c r="D2307" s="12"/>
    </row>
    <row r="2308" spans="3:4">
      <c r="C2308" s="12"/>
      <c r="D2308" s="12"/>
    </row>
    <row r="2309" spans="3:4">
      <c r="C2309" s="12"/>
      <c r="D2309" s="12"/>
    </row>
    <row r="2310" spans="3:4">
      <c r="C2310" s="12"/>
      <c r="D2310" s="12"/>
    </row>
    <row r="2311" spans="3:4">
      <c r="C2311" s="12"/>
      <c r="D2311" s="12"/>
    </row>
    <row r="2312" spans="3:4">
      <c r="C2312" s="12"/>
      <c r="D2312" s="12"/>
    </row>
    <row r="2313" spans="3:4">
      <c r="C2313" s="12"/>
      <c r="D2313" s="12"/>
    </row>
    <row r="2314" spans="3:4">
      <c r="C2314" s="12"/>
      <c r="D2314" s="12"/>
    </row>
    <row r="2315" spans="3:4">
      <c r="C2315" s="12"/>
      <c r="D2315" s="12"/>
    </row>
    <row r="2316" spans="3:4">
      <c r="C2316" s="12"/>
      <c r="D2316" s="12"/>
    </row>
    <row r="2317" spans="3:4">
      <c r="C2317" s="12"/>
      <c r="D2317" s="12"/>
    </row>
    <row r="2318" spans="3:4">
      <c r="C2318" s="12"/>
      <c r="D2318" s="12"/>
    </row>
    <row r="2319" spans="3:4">
      <c r="C2319" s="12"/>
      <c r="D2319" s="12"/>
    </row>
    <row r="2320" spans="3:4">
      <c r="C2320" s="12"/>
      <c r="D2320" s="12"/>
    </row>
    <row r="2321" spans="3:4">
      <c r="C2321" s="12"/>
      <c r="D2321" s="12"/>
    </row>
    <row r="2322" spans="3:4">
      <c r="C2322" s="12"/>
      <c r="D2322" s="12"/>
    </row>
    <row r="2323" spans="3:4">
      <c r="C2323" s="12"/>
      <c r="D2323" s="12"/>
    </row>
    <row r="2324" spans="3:4">
      <c r="C2324" s="12"/>
      <c r="D2324" s="12"/>
    </row>
    <row r="2325" spans="3:4">
      <c r="C2325" s="12"/>
      <c r="D2325" s="12"/>
    </row>
    <row r="2326" spans="3:4">
      <c r="C2326" s="12"/>
      <c r="D2326" s="12"/>
    </row>
    <row r="2327" spans="3:4">
      <c r="C2327" s="12"/>
      <c r="D2327" s="12"/>
    </row>
    <row r="2328" spans="3:4">
      <c r="C2328" s="12"/>
      <c r="D2328" s="12"/>
    </row>
    <row r="2329" spans="3:4">
      <c r="C2329" s="12"/>
      <c r="D2329" s="12"/>
    </row>
    <row r="2330" spans="3:4">
      <c r="C2330" s="12"/>
      <c r="D2330" s="12"/>
    </row>
    <row r="2331" spans="3:4">
      <c r="C2331" s="12"/>
      <c r="D2331" s="12"/>
    </row>
    <row r="2332" spans="3:4">
      <c r="C2332" s="12"/>
      <c r="D2332" s="12"/>
    </row>
    <row r="2333" spans="3:4">
      <c r="C2333" s="12"/>
      <c r="D2333" s="12"/>
    </row>
    <row r="2334" spans="3:4">
      <c r="C2334" s="12"/>
      <c r="D2334" s="12"/>
    </row>
    <row r="2335" spans="3:4">
      <c r="C2335" s="12"/>
      <c r="D2335" s="12"/>
    </row>
    <row r="2336" spans="3:4">
      <c r="C2336" s="12"/>
      <c r="D2336" s="12"/>
    </row>
    <row r="2337" spans="3:4">
      <c r="C2337" s="12"/>
      <c r="D2337" s="12"/>
    </row>
    <row r="2338" spans="3:4">
      <c r="C2338" s="12"/>
      <c r="D2338" s="12"/>
    </row>
    <row r="2339" spans="3:4">
      <c r="C2339" s="12"/>
      <c r="D2339" s="12"/>
    </row>
    <row r="2340" spans="3:4">
      <c r="C2340" s="12"/>
      <c r="D2340" s="12"/>
    </row>
    <row r="2341" spans="3:4">
      <c r="C2341" s="12"/>
      <c r="D2341" s="12"/>
    </row>
    <row r="2342" spans="3:4">
      <c r="C2342" s="12"/>
      <c r="D2342" s="12"/>
    </row>
    <row r="2343" spans="3:4">
      <c r="C2343" s="12"/>
      <c r="D2343" s="12"/>
    </row>
    <row r="2344" spans="3:4">
      <c r="C2344" s="12"/>
      <c r="D2344" s="12"/>
    </row>
    <row r="2345" spans="3:4">
      <c r="C2345" s="12"/>
      <c r="D2345" s="12"/>
    </row>
    <row r="2346" spans="3:4">
      <c r="C2346" s="12"/>
      <c r="D2346" s="12"/>
    </row>
    <row r="2347" spans="3:4">
      <c r="C2347" s="12"/>
      <c r="D2347" s="12"/>
    </row>
    <row r="2348" spans="3:4">
      <c r="C2348" s="12"/>
      <c r="D2348" s="12"/>
    </row>
    <row r="2349" spans="3:4">
      <c r="C2349" s="12"/>
      <c r="D2349" s="12"/>
    </row>
    <row r="2350" spans="3:4">
      <c r="C2350" s="12"/>
      <c r="D2350" s="12"/>
    </row>
    <row r="2351" spans="3:4">
      <c r="C2351" s="12"/>
      <c r="D2351" s="12"/>
    </row>
    <row r="2352" spans="3:4">
      <c r="C2352" s="12"/>
      <c r="D2352" s="12"/>
    </row>
    <row r="2353" spans="3:4">
      <c r="C2353" s="12"/>
      <c r="D2353" s="12"/>
    </row>
    <row r="2354" spans="3:4">
      <c r="C2354" s="12"/>
      <c r="D2354" s="12"/>
    </row>
    <row r="2355" spans="3:4">
      <c r="C2355" s="12"/>
      <c r="D2355" s="12"/>
    </row>
    <row r="2356" spans="3:4">
      <c r="C2356" s="12"/>
      <c r="D2356" s="12"/>
    </row>
    <row r="2357" spans="3:4">
      <c r="C2357" s="12"/>
      <c r="D2357" s="12"/>
    </row>
    <row r="2358" spans="3:4">
      <c r="C2358" s="12"/>
      <c r="D2358" s="12"/>
    </row>
    <row r="2359" spans="3:4">
      <c r="C2359" s="12"/>
      <c r="D2359" s="12"/>
    </row>
    <row r="2360" spans="3:4">
      <c r="C2360" s="12"/>
      <c r="D2360" s="12"/>
    </row>
    <row r="2361" spans="3:4">
      <c r="C2361" s="12"/>
      <c r="D2361" s="12"/>
    </row>
    <row r="2362" spans="3:4">
      <c r="C2362" s="12"/>
      <c r="D2362" s="12"/>
    </row>
    <row r="2363" spans="3:4">
      <c r="C2363" s="12"/>
      <c r="D2363" s="12"/>
    </row>
    <row r="2364" spans="3:4">
      <c r="C2364" s="12"/>
      <c r="D2364" s="12"/>
    </row>
    <row r="2365" spans="3:4">
      <c r="C2365" s="12"/>
      <c r="D2365" s="12"/>
    </row>
    <row r="2366" spans="3:4">
      <c r="C2366" s="12"/>
      <c r="D2366" s="12"/>
    </row>
    <row r="2367" spans="3:4">
      <c r="C2367" s="12"/>
      <c r="D2367" s="12"/>
    </row>
    <row r="2368" spans="3:4">
      <c r="C2368" s="12"/>
      <c r="D2368" s="12"/>
    </row>
    <row r="2369" spans="3:4">
      <c r="C2369" s="12"/>
      <c r="D2369" s="12"/>
    </row>
    <row r="2370" spans="3:4">
      <c r="C2370" s="12"/>
      <c r="D2370" s="12"/>
    </row>
    <row r="2371" spans="3:4">
      <c r="C2371" s="12"/>
      <c r="D2371" s="12"/>
    </row>
    <row r="2372" spans="3:4">
      <c r="C2372" s="12"/>
      <c r="D2372" s="12"/>
    </row>
    <row r="2373" spans="3:4">
      <c r="C2373" s="12"/>
      <c r="D2373" s="12"/>
    </row>
    <row r="2374" spans="3:4">
      <c r="C2374" s="12"/>
      <c r="D2374" s="12"/>
    </row>
    <row r="2375" spans="3:4">
      <c r="C2375" s="12"/>
      <c r="D2375" s="12"/>
    </row>
    <row r="2376" spans="3:4">
      <c r="C2376" s="12"/>
      <c r="D2376" s="12"/>
    </row>
    <row r="2377" spans="3:4">
      <c r="C2377" s="12"/>
      <c r="D2377" s="12"/>
    </row>
    <row r="2378" spans="3:4">
      <c r="C2378" s="12"/>
      <c r="D2378" s="12"/>
    </row>
    <row r="2379" spans="3:4">
      <c r="C2379" s="12"/>
      <c r="D2379" s="12"/>
    </row>
    <row r="2380" spans="3:4">
      <c r="C2380" s="12"/>
      <c r="D2380" s="12"/>
    </row>
    <row r="2381" spans="3:4">
      <c r="C2381" s="12"/>
      <c r="D2381" s="12"/>
    </row>
    <row r="2382" spans="3:4">
      <c r="C2382" s="12"/>
      <c r="D2382" s="12"/>
    </row>
    <row r="2383" spans="3:4">
      <c r="C2383" s="12"/>
      <c r="D2383" s="12"/>
    </row>
    <row r="2384" spans="3:4">
      <c r="C2384" s="12"/>
      <c r="D2384" s="12"/>
    </row>
    <row r="2385" spans="3:4">
      <c r="C2385" s="12"/>
      <c r="D2385" s="12"/>
    </row>
    <row r="2386" spans="3:4">
      <c r="C2386" s="12"/>
      <c r="D2386" s="12"/>
    </row>
    <row r="2387" spans="3:4">
      <c r="C2387" s="12"/>
      <c r="D2387" s="12"/>
    </row>
    <row r="2388" spans="3:4">
      <c r="C2388" s="12"/>
      <c r="D2388" s="12"/>
    </row>
    <row r="2389" spans="3:4">
      <c r="C2389" s="12"/>
      <c r="D2389" s="12"/>
    </row>
    <row r="2390" spans="3:4">
      <c r="C2390" s="12"/>
      <c r="D2390" s="12"/>
    </row>
    <row r="2391" spans="3:4">
      <c r="C2391" s="12"/>
      <c r="D2391" s="12"/>
    </row>
    <row r="2392" spans="3:4">
      <c r="C2392" s="12"/>
      <c r="D2392" s="12"/>
    </row>
    <row r="2393" spans="3:4">
      <c r="C2393" s="12"/>
      <c r="D2393" s="12"/>
    </row>
    <row r="2394" spans="3:4">
      <c r="C2394" s="12"/>
      <c r="D2394" s="12"/>
    </row>
    <row r="2395" spans="3:4">
      <c r="C2395" s="12"/>
      <c r="D2395" s="12"/>
    </row>
    <row r="2396" spans="3:4">
      <c r="C2396" s="12"/>
      <c r="D2396" s="12"/>
    </row>
    <row r="2397" spans="3:4">
      <c r="C2397" s="12"/>
      <c r="D2397" s="12"/>
    </row>
    <row r="2398" spans="3:4">
      <c r="C2398" s="12"/>
      <c r="D2398" s="12"/>
    </row>
    <row r="2399" spans="3:4">
      <c r="C2399" s="12"/>
      <c r="D2399" s="12"/>
    </row>
    <row r="2400" spans="3:4">
      <c r="C2400" s="12"/>
      <c r="D2400" s="12"/>
    </row>
    <row r="2401" spans="3:4">
      <c r="C2401" s="12"/>
      <c r="D2401" s="12"/>
    </row>
    <row r="2402" spans="3:4">
      <c r="C2402" s="12"/>
      <c r="D2402" s="12"/>
    </row>
    <row r="2403" spans="3:4">
      <c r="C2403" s="12"/>
      <c r="D2403" s="12"/>
    </row>
    <row r="2404" spans="3:4">
      <c r="C2404" s="12"/>
      <c r="D2404" s="12"/>
    </row>
    <row r="2405" spans="3:4">
      <c r="C2405" s="12"/>
      <c r="D2405" s="12"/>
    </row>
    <row r="2406" spans="3:4">
      <c r="C2406" s="12"/>
      <c r="D2406" s="12"/>
    </row>
    <row r="2407" spans="3:4">
      <c r="C2407" s="12"/>
      <c r="D2407" s="12"/>
    </row>
    <row r="2408" spans="3:4">
      <c r="C2408" s="12"/>
      <c r="D2408" s="12"/>
    </row>
    <row r="2409" spans="3:4">
      <c r="C2409" s="12"/>
      <c r="D2409" s="12"/>
    </row>
    <row r="2410" spans="3:4">
      <c r="C2410" s="12"/>
      <c r="D2410" s="12"/>
    </row>
    <row r="2411" spans="3:4">
      <c r="C2411" s="12"/>
      <c r="D2411" s="12"/>
    </row>
    <row r="2412" spans="3:4">
      <c r="C2412" s="12"/>
      <c r="D2412" s="12"/>
    </row>
    <row r="2413" spans="3:4">
      <c r="C2413" s="12"/>
      <c r="D2413" s="12"/>
    </row>
    <row r="2414" spans="3:4">
      <c r="C2414" s="12"/>
      <c r="D2414" s="12"/>
    </row>
    <row r="2415" spans="3:4">
      <c r="C2415" s="12"/>
      <c r="D2415" s="12"/>
    </row>
    <row r="2416" spans="3:4">
      <c r="C2416" s="12"/>
      <c r="D2416" s="1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2024-08-03T07:51:05Z</dcterms:modified>
</cp:coreProperties>
</file>