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22EEC421-21B9-47B4-BBF5-A96AB7A38397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<sst xmlns="http://schemas.openxmlformats.org/spreadsheetml/2006/main" count="61" uniqueCount="54">
  <si>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</si>
  <si>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</si>
  <si>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</si>
  <si>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</si>
  <si>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</si>
  <si>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</si>
  <si>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</si>
  <si>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</si>
  <si>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</si>
  <si>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</si>
  <si>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</si>
  <si>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</si>
  <si>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</si>
  <si>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</si>
  <si>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</si>
  <si>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</si>
  <si>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</si>
  <si>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</si>
  <si>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</si>
  <si>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</si>
  <si>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</si>
  <si>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</si>
  <si>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</si>
  <si>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</si>
  <si>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</si>
  <si>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</si>
  <si>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</si>
  <si>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</si>
  <si>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</si>
  <si>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</si>
  <si>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</si>
  <si>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</si>
  <si>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</si>
  <si>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</si>
  <si>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</si>
  <si>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</si>
  <si>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</si>
  <si>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</si>
  <si>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</si>
  <si>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</si>
  <si>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</si>
  <si>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</si>
  <si>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</si>
  <si>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</si>
  <si>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</si>
  <si>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</si>
  <si>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ASASSNVJ201456.95+515457.4 Cyg</t>
  </si>
  <si>
    <t>EW</t>
  </si>
  <si>
    <t>VSX</t>
  </si>
  <si>
    <t>13.79-13.94</t>
  </si>
  <si>
    <t>BAV102 Feb 2025</t>
  </si>
  <si>
    <t>II</t>
  </si>
  <si>
    <t>I</t>
  </si>
  <si>
    <t>VSX : Detail for ASASSN-V J201456.95+515457.4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</si>
</sst>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ASASSNVJ201456.95+515457.4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0.14756999999372056</c:v>
                </c:pt>
                <c:pt idx="2">
                  <c:v>-0.1512840000068536</c:v>
                </c:pt>
                <c:pt idx="3">
                  <c:v>9.7807999998622108E-2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7.4100005875739186E-2</c:v>
                </c:pt>
                <c:pt idx="1">
                  <c:v>6.4860033390979316E-2</c:v>
                </c:pt>
                <c:pt idx="2">
                  <c:v>-2.216498990441558E-2</c:v>
                </c:pt>
                <c:pt idx="3">
                  <c:v>-2.2701049376813859E-2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327.5</c:v>
                      </c:pt>
                      <c:pt idx="2">
                        <c:v>3412</c:v>
                      </c:pt>
                      <c:pt idx="3">
                        <c:v>3431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ASASSNVJ201456.95+515457.4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0.14756999999372056</c:v>
                </c:pt>
                <c:pt idx="2">
                  <c:v>-0.1512840000068536</c:v>
                </c:pt>
                <c:pt idx="3">
                  <c:v>9.7807999998622108E-2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6.8999999999999999E-3</c:v>
                  </c:pt>
                  <c:pt idx="3">
                    <c:v>8.3000000000000001E-3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7.4100005875739186E-2</c:v>
                </c:pt>
                <c:pt idx="1">
                  <c:v>6.4860033390979316E-2</c:v>
                </c:pt>
                <c:pt idx="2">
                  <c:v>-2.216498990441558E-2</c:v>
                </c:pt>
                <c:pt idx="3">
                  <c:v>-2.2701049376813859E-2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327.5</c:v>
                </c:pt>
                <c:pt idx="2">
                  <c:v>3412</c:v>
                </c:pt>
                <c:pt idx="3">
                  <c:v>3431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0</xdr:row>
      <xdr:rowOff>0</xdr:rowOff>
    </xdr:from>
    <xdr:to>
      <xdr:col>17</xdr:col>
      <xdr:colOff>581024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721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50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57303.8</v>
      </c>
      <c r="D7" s="13" t="s">
        <v>48</v>
      </c>
    </row>
    <row r="8" spans="1:15" ht="12.95" customHeight="1" x14ac:dyDescent="0.2">
      <c r="A8" s="20" t="s">
        <v>3</v>
      </c>
      <c r="C8" s="28">
        <v>0.83233199999999996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7.4100005875739186E-2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-2.8213656442014877E-5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60840.778174537038</v>
      </c>
    </row>
    <row r="15" spans="1:15" ht="12.95" customHeight="1" x14ac:dyDescent="0.2">
      <c r="A15" s="17" t="s">
        <v>17</v>
      </c>
      <c r="C15" s="18">
        <f ca="1">(C7+C11)+(C8+C12)*INT(MAX(F21:F3533))</f>
        <v>60159.508390950628</v>
      </c>
      <c r="E15" s="37" t="s">
        <v>33</v>
      </c>
      <c r="F15" s="39">
        <f ca="1">ROUND(2*(F14-$C$7)/$C$8,0)/2+F13</f>
        <v>4250.5</v>
      </c>
    </row>
    <row r="16" spans="1:15" ht="12.95" customHeight="1" x14ac:dyDescent="0.2">
      <c r="A16" s="17" t="s">
        <v>4</v>
      </c>
      <c r="C16" s="18">
        <f ca="1">+C8+C12</f>
        <v>0.83230378634355795</v>
      </c>
      <c r="E16" s="37" t="s">
        <v>34</v>
      </c>
      <c r="F16" s="39">
        <f ca="1">ROUND(2*(F14-$C$15)/$C$16,0)/2+F13</f>
        <v>819.5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45823.477177192508</v>
      </c>
    </row>
    <row r="18" spans="1:21" ht="12.95" customHeight="1" thickTop="1" thickBot="1" x14ac:dyDescent="0.25">
      <c r="A18" s="17" t="s">
        <v>5</v>
      </c>
      <c r="C18" s="24">
        <f ca="1">+C15</f>
        <v>60159.508390950628</v>
      </c>
      <c r="D18" s="25">
        <f ca="1">+C16</f>
        <v>0.83230378634355795</v>
      </c>
      <c r="E18" s="42" t="s">
        <v>44</v>
      </c>
      <c r="F18" s="41">
        <f ca="1">+($C$15+$C$16*$F$16)-($C$16/2)-15018.5-$C$5/24</f>
        <v>45823.061025299336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57303.8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7.4100005875739186E-2</v>
      </c>
      <c r="Q21" s="26">
        <f>+C21-15018.5</f>
        <v>42285.3</v>
      </c>
    </row>
    <row r="22" spans="1:21" ht="12.95" customHeight="1" x14ac:dyDescent="0.2">
      <c r="A22" s="45" t="s">
        <v>50</v>
      </c>
      <c r="B22" s="46" t="s">
        <v>51</v>
      </c>
      <c r="C22" s="47">
        <v>57576.5363</v>
      </c>
      <c r="D22" s="48">
        <v>6.8999999999999999E-3</v>
      </c>
      <c r="E22" s="20">
        <f t="shared" ref="E22:E24" si="0">+(C22-C$7)/C$8</f>
        <v>327.67729704011964</v>
      </c>
      <c r="F22" s="20">
        <f t="shared" ref="F22:F24" si="1">ROUND(2*E22,0)/2</f>
        <v>327.5</v>
      </c>
      <c r="G22" s="20">
        <f t="shared" ref="G22:G24" si="2">+C22-(C$7+F22*C$8)</f>
        <v>0.14756999999372056</v>
      </c>
      <c r="K22" s="20">
        <f t="shared" ref="K22:K24" si="3">+G22</f>
        <v>0.14756999999372056</v>
      </c>
      <c r="O22" s="20">
        <f t="shared" ref="O22:O24" ca="1" si="4">+C$11+C$12*$F22</f>
        <v>6.4860033390979316E-2</v>
      </c>
      <c r="Q22" s="26">
        <f t="shared" ref="Q22:Q24" si="5">+C22-15018.5</f>
        <v>42558.0363</v>
      </c>
    </row>
    <row r="23" spans="1:21" ht="12.95" customHeight="1" x14ac:dyDescent="0.2">
      <c r="A23" s="49" t="s">
        <v>50</v>
      </c>
      <c r="B23" s="46" t="s">
        <v>52</v>
      </c>
      <c r="C23" s="47">
        <v>60143.565499999997</v>
      </c>
      <c r="D23" s="48">
        <v>6.8999999999999999E-3</v>
      </c>
      <c r="E23" s="20">
        <f t="shared" si="0"/>
        <v>3411.8182407981362</v>
      </c>
      <c r="F23" s="20">
        <f t="shared" si="1"/>
        <v>3412</v>
      </c>
      <c r="G23" s="20">
        <f t="shared" si="2"/>
        <v>-0.1512840000068536</v>
      </c>
      <c r="K23" s="20">
        <f t="shared" si="3"/>
        <v>-0.1512840000068536</v>
      </c>
      <c r="O23" s="20">
        <f t="shared" ca="1" si="4"/>
        <v>-2.216498990441558E-2</v>
      </c>
      <c r="Q23" s="26">
        <f t="shared" si="5"/>
        <v>45125.065499999997</v>
      </c>
    </row>
    <row r="24" spans="1:21" ht="12.95" customHeight="1" x14ac:dyDescent="0.2">
      <c r="A24" s="45" t="s">
        <v>50</v>
      </c>
      <c r="B24" s="46" t="s">
        <v>52</v>
      </c>
      <c r="C24" s="47">
        <v>60159.628900000003</v>
      </c>
      <c r="D24" s="48">
        <v>8.3000000000000001E-3</v>
      </c>
      <c r="E24" s="20">
        <f t="shared" si="0"/>
        <v>3431.1175108009793</v>
      </c>
      <c r="F24" s="20">
        <f t="shared" si="1"/>
        <v>3431</v>
      </c>
      <c r="G24" s="20">
        <f t="shared" si="2"/>
        <v>9.7807999998622108E-2</v>
      </c>
      <c r="K24" s="20">
        <f t="shared" si="3"/>
        <v>9.7807999998622108E-2</v>
      </c>
      <c r="O24" s="20">
        <f t="shared" ca="1" si="4"/>
        <v>-2.2701049376813859E-2</v>
      </c>
      <c r="Q24" s="26">
        <f t="shared" si="5"/>
        <v>45141.128900000003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721075" xr:uid="{C16A3F84-F903-4BD6-86FC-DC4B66218D1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2025-06-14T06:40:34Z</dcterms:modified>
</cp:coreProperties>
</file>