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423E116-9B61-42EB-A0A5-E1C2ECBEA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2" i="1"/>
  <c r="O26" i="1"/>
  <c r="O25" i="1"/>
  <c r="O23" i="1"/>
  <c r="O27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<sst xmlns="http://schemas.openxmlformats.org/spreadsheetml/2006/main" count="67" uniqueCount="52">
  <si>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</si>
  <si>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</si>
  <si>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</si>
  <si>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</si>
  <si>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</si>
  <si>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</si>
  <si>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</si>
  <si>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</si>
  <si>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</si>
  <si>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</si>
  <si>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</si>
  <si>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</si>
  <si>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</si>
  <si>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</si>
  <si>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</si>
  <si>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</si>
  <si>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</si>
  <si>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</si>
  <si>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</si>
  <si>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</si>
  <si>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</si>
  <si>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</si>
  <si>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</si>
  <si>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</si>
  <si>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</si>
  <si>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</si>
  <si>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</si>
  <si>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</si>
  <si>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</si>
  <si>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</si>
  <si>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</si>
  <si>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</si>
  <si>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</si>
  <si>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</si>
  <si>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</si>
  <si>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</si>
  <si>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</si>
  <si>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</si>
  <si>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</si>
  <si>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</si>
  <si>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</si>
  <si>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</si>
  <si>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</si>
  <si>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</si>
  <si>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</si>
  <si>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</si>
  <si>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02670-02219 Cyg</t>
  </si>
  <si>
    <t>BAV 91 Feb 2024</t>
  </si>
  <si>
    <t>I</t>
  </si>
  <si>
    <t>EW</t>
  </si>
  <si>
    <t>VSX</t>
  </si>
  <si>
    <t>12.87 (0.13)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</si>
</sst>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02670-02219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-8.5409999956027605E-3</c:v>
                </c:pt>
                <c:pt idx="2">
                  <c:v>-9.0259999997215346E-3</c:v>
                </c:pt>
                <c:pt idx="3">
                  <c:v>-1.5600000187987462E-4</c:v>
                </c:pt>
                <c:pt idx="4">
                  <c:v>-6.4799999963724986E-3</c:v>
                </c:pt>
                <c:pt idx="5">
                  <c:v>-1.9480000046314672E-3</c:v>
                </c:pt>
                <c:pt idx="6">
                  <c:v>-1.2516000002506189E-2</c:v>
                </c:pt>
                <c:pt idx="7">
                  <c:v>1.9039999970118515E-3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-2.0020967704467013E-4</c:v>
                </c:pt>
                <c:pt idx="1">
                  <c:v>-5.0094776333956476E-3</c:v>
                </c:pt>
                <c:pt idx="2">
                  <c:v>-5.0632636638908331E-3</c:v>
                </c:pt>
                <c:pt idx="3">
                  <c:v>-5.0752161151119855E-3</c:v>
                </c:pt>
                <c:pt idx="4">
                  <c:v>-5.0927463769030084E-3</c:v>
                </c:pt>
                <c:pt idx="5">
                  <c:v>-5.1357752012991566E-3</c:v>
                </c:pt>
                <c:pt idx="6">
                  <c:v>-5.5772190664003813E-3</c:v>
                </c:pt>
                <c:pt idx="7">
                  <c:v>-5.6090922696567878E-3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6035.5</c:v>
                      </c:pt>
                      <c:pt idx="2">
                        <c:v>6103</c:v>
                      </c:pt>
                      <c:pt idx="3">
                        <c:v>6118</c:v>
                      </c:pt>
                      <c:pt idx="4">
                        <c:v>6140</c:v>
                      </c:pt>
                      <c:pt idx="5">
                        <c:v>6194</c:v>
                      </c:pt>
                      <c:pt idx="6">
                        <c:v>6748</c:v>
                      </c:pt>
                      <c:pt idx="7">
                        <c:v>6788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-8.5409999956027605E-3</c:v>
                </c:pt>
                <c:pt idx="2">
                  <c:v>-9.0259999997215346E-3</c:v>
                </c:pt>
                <c:pt idx="3">
                  <c:v>-1.5600000187987462E-4</c:v>
                </c:pt>
                <c:pt idx="4">
                  <c:v>-6.4799999963724986E-3</c:v>
                </c:pt>
                <c:pt idx="5">
                  <c:v>-1.9480000046314672E-3</c:v>
                </c:pt>
                <c:pt idx="6">
                  <c:v>-1.2516000002506189E-2</c:v>
                </c:pt>
                <c:pt idx="7">
                  <c:v>1.9039999970118515E-3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-2.0020967704467013E-4</c:v>
                </c:pt>
                <c:pt idx="1">
                  <c:v>-5.0094776333956476E-3</c:v>
                </c:pt>
                <c:pt idx="2">
                  <c:v>-5.0632636638908331E-3</c:v>
                </c:pt>
                <c:pt idx="3">
                  <c:v>-5.0752161151119855E-3</c:v>
                </c:pt>
                <c:pt idx="4">
                  <c:v>-5.0927463769030084E-3</c:v>
                </c:pt>
                <c:pt idx="5">
                  <c:v>-5.1357752012991566E-3</c:v>
                </c:pt>
                <c:pt idx="6">
                  <c:v>-5.5772190664003813E-3</c:v>
                </c:pt>
                <c:pt idx="7">
                  <c:v>-5.6090922696567878E-3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6035.5</c:v>
                </c:pt>
                <c:pt idx="2">
                  <c:v>6103</c:v>
                </c:pt>
                <c:pt idx="3">
                  <c:v>6118</c:v>
                </c:pt>
                <c:pt idx="4">
                  <c:v>6140</c:v>
                </c:pt>
                <c:pt idx="5">
                  <c:v>6194</c:v>
                </c:pt>
                <c:pt idx="6">
                  <c:v>6748</c:v>
                </c:pt>
                <c:pt idx="7">
                  <c:v>6788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56158.5363</v>
      </c>
      <c r="D7" s="13" t="s">
        <v>50</v>
      </c>
    </row>
    <row r="8" spans="1:15" ht="12.95" customHeight="1" x14ac:dyDescent="0.2">
      <c r="A8" s="20" t="s">
        <v>3</v>
      </c>
      <c r="C8" s="28">
        <v>0.59234200000000004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-2.0020967704467013E-4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-7.9683008141015283E-7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60541.845933217592</v>
      </c>
    </row>
    <row r="15" spans="1:15" ht="12.95" customHeight="1" x14ac:dyDescent="0.2">
      <c r="A15" s="17" t="s">
        <v>17</v>
      </c>
      <c r="C15" s="18">
        <f ca="1">(C7+C11)+(C8+C12)*INT(MAX(F21:F3533))</f>
        <v>60179.348186907737</v>
      </c>
      <c r="E15" s="37" t="s">
        <v>33</v>
      </c>
      <c r="F15" s="39">
        <f ca="1">ROUND(2*(F14-$C$7)/$C$8,0)/2+F13</f>
        <v>7401</v>
      </c>
    </row>
    <row r="16" spans="1:15" ht="12.95" customHeight="1" x14ac:dyDescent="0.2">
      <c r="A16" s="17" t="s">
        <v>4</v>
      </c>
      <c r="C16" s="18">
        <f ca="1">+C8+C12</f>
        <v>0.59234120316991867</v>
      </c>
      <c r="E16" s="37" t="s">
        <v>34</v>
      </c>
      <c r="F16" s="39">
        <f ca="1">ROUND(2*(F14-$C$15)/$C$16,0)/2+F13</f>
        <v>613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43</v>
      </c>
      <c r="F17" s="40">
        <f ca="1">+$C$15+$C$16*$F$16-15018.5-$C$5/24</f>
        <v>45524.349177784236</v>
      </c>
    </row>
    <row r="18" spans="1:21" ht="12.95" customHeight="1" thickTop="1" thickBot="1" x14ac:dyDescent="0.25">
      <c r="A18" s="17" t="s">
        <v>5</v>
      </c>
      <c r="C18" s="24">
        <f ca="1">+C15</f>
        <v>60179.348186907737</v>
      </c>
      <c r="D18" s="25">
        <f ca="1">+C16</f>
        <v>0.59234120316991867</v>
      </c>
      <c r="E18" s="42" t="s">
        <v>44</v>
      </c>
      <c r="F18" s="41">
        <f ca="1">+($C$15+$C$16*$F$16)-($C$16/2)-15018.5-$C$5/24</f>
        <v>45524.053007182651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56158.5363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-2.0020967704467013E-4</v>
      </c>
      <c r="Q21" s="26">
        <f>+C21-15018.5</f>
        <v>41140.0363</v>
      </c>
    </row>
    <row r="22" spans="1:21" ht="12.95" customHeight="1" x14ac:dyDescent="0.2">
      <c r="A22" s="43" t="s">
        <v>47</v>
      </c>
      <c r="B22" s="44" t="s">
        <v>48</v>
      </c>
      <c r="C22" s="43">
        <v>59733.607900000003</v>
      </c>
      <c r="D22" s="43">
        <v>3.5000000000000001E-3</v>
      </c>
      <c r="E22" s="20">
        <f t="shared" ref="E22:E28" si="0">+(C22-C$7)/C$8</f>
        <v>6035.4855809650553</v>
      </c>
      <c r="F22" s="20">
        <f t="shared" ref="F22:F28" si="1">ROUND(2*E22,0)/2</f>
        <v>6035.5</v>
      </c>
      <c r="G22" s="20">
        <f t="shared" ref="G22:G28" si="2">+C22-(C$7+F22*C$8)</f>
        <v>-8.5409999956027605E-3</v>
      </c>
      <c r="K22" s="20">
        <f t="shared" ref="K22:K28" si="3">+G22</f>
        <v>-8.5409999956027605E-3</v>
      </c>
      <c r="O22" s="20">
        <f t="shared" ref="O22:O28" ca="1" si="4">+C$11+C$12*$F22</f>
        <v>-5.0094776333956476E-3</v>
      </c>
      <c r="Q22" s="26">
        <f t="shared" ref="Q22:Q28" si="5">+C22-15018.5</f>
        <v>44715.107900000003</v>
      </c>
    </row>
    <row r="23" spans="1:21" ht="12.95" customHeight="1" x14ac:dyDescent="0.2">
      <c r="A23" s="43" t="s">
        <v>47</v>
      </c>
      <c r="B23" s="44" t="s">
        <v>48</v>
      </c>
      <c r="C23" s="43">
        <v>59773.590499999998</v>
      </c>
      <c r="D23" s="43">
        <v>3.5000000000000001E-3</v>
      </c>
      <c r="E23" s="20">
        <f t="shared" si="0"/>
        <v>6102.9847621813051</v>
      </c>
      <c r="F23" s="20">
        <f t="shared" si="1"/>
        <v>6103</v>
      </c>
      <c r="G23" s="20">
        <f t="shared" si="2"/>
        <v>-9.0259999997215346E-3</v>
      </c>
      <c r="K23" s="20">
        <f t="shared" si="3"/>
        <v>-9.0259999997215346E-3</v>
      </c>
      <c r="O23" s="20">
        <f t="shared" ca="1" si="4"/>
        <v>-5.0632636638908331E-3</v>
      </c>
      <c r="Q23" s="26">
        <f t="shared" si="5"/>
        <v>44755.090499999998</v>
      </c>
    </row>
    <row r="24" spans="1:21" ht="12.95" customHeight="1" x14ac:dyDescent="0.2">
      <c r="A24" s="43" t="s">
        <v>47</v>
      </c>
      <c r="B24" s="44" t="s">
        <v>48</v>
      </c>
      <c r="C24" s="43">
        <v>59782.484499999999</v>
      </c>
      <c r="D24" s="43">
        <v>3.5000000000000001E-3</v>
      </c>
      <c r="E24" s="20">
        <f t="shared" si="0"/>
        <v>6117.9997366386287</v>
      </c>
      <c r="F24" s="20">
        <f t="shared" si="1"/>
        <v>6118</v>
      </c>
      <c r="G24" s="20">
        <f t="shared" si="2"/>
        <v>-1.5600000187987462E-4</v>
      </c>
      <c r="K24" s="20">
        <f t="shared" si="3"/>
        <v>-1.5600000187987462E-4</v>
      </c>
      <c r="O24" s="20">
        <f t="shared" ca="1" si="4"/>
        <v>-5.0752161151119855E-3</v>
      </c>
      <c r="Q24" s="26">
        <f t="shared" si="5"/>
        <v>44763.984499999999</v>
      </c>
    </row>
    <row r="25" spans="1:21" ht="12.95" customHeight="1" x14ac:dyDescent="0.2">
      <c r="A25" s="43" t="s">
        <v>47</v>
      </c>
      <c r="B25" s="44" t="s">
        <v>48</v>
      </c>
      <c r="C25" s="43">
        <v>59795.509700000002</v>
      </c>
      <c r="D25" s="43">
        <v>3.5000000000000001E-3</v>
      </c>
      <c r="E25" s="20">
        <f t="shared" si="0"/>
        <v>6139.9890603739095</v>
      </c>
      <c r="F25" s="20">
        <f t="shared" si="1"/>
        <v>6140</v>
      </c>
      <c r="G25" s="20">
        <f t="shared" si="2"/>
        <v>-6.4799999963724986E-3</v>
      </c>
      <c r="K25" s="20">
        <f t="shared" si="3"/>
        <v>-6.4799999963724986E-3</v>
      </c>
      <c r="O25" s="20">
        <f t="shared" ca="1" si="4"/>
        <v>-5.0927463769030084E-3</v>
      </c>
      <c r="Q25" s="26">
        <f t="shared" si="5"/>
        <v>44777.009700000002</v>
      </c>
    </row>
    <row r="26" spans="1:21" ht="12.95" customHeight="1" x14ac:dyDescent="0.2">
      <c r="A26" s="43" t="s">
        <v>47</v>
      </c>
      <c r="B26" s="44" t="s">
        <v>48</v>
      </c>
      <c r="C26" s="43">
        <v>59827.500699999997</v>
      </c>
      <c r="D26" s="43">
        <v>3.5000000000000001E-3</v>
      </c>
      <c r="E26" s="20">
        <f t="shared" si="0"/>
        <v>6193.9967113593111</v>
      </c>
      <c r="F26" s="20">
        <f t="shared" si="1"/>
        <v>6194</v>
      </c>
      <c r="G26" s="20">
        <f t="shared" si="2"/>
        <v>-1.9480000046314672E-3</v>
      </c>
      <c r="K26" s="20">
        <f t="shared" si="3"/>
        <v>-1.9480000046314672E-3</v>
      </c>
      <c r="O26" s="20">
        <f t="shared" ca="1" si="4"/>
        <v>-5.1357752012991566E-3</v>
      </c>
      <c r="Q26" s="26">
        <f t="shared" si="5"/>
        <v>44809.000699999997</v>
      </c>
    </row>
    <row r="27" spans="1:21" ht="12.95" customHeight="1" x14ac:dyDescent="0.2">
      <c r="A27" s="43" t="s">
        <v>47</v>
      </c>
      <c r="B27" s="44" t="s">
        <v>48</v>
      </c>
      <c r="C27" s="43">
        <v>60155.647599999997</v>
      </c>
      <c r="D27" s="43">
        <v>3.5000000000000001E-3</v>
      </c>
      <c r="E27" s="20">
        <f t="shared" si="0"/>
        <v>6747.9788703147788</v>
      </c>
      <c r="F27" s="20">
        <f t="shared" si="1"/>
        <v>6748</v>
      </c>
      <c r="G27" s="20">
        <f t="shared" si="2"/>
        <v>-1.2516000002506189E-2</v>
      </c>
      <c r="K27" s="20">
        <f t="shared" si="3"/>
        <v>-1.2516000002506189E-2</v>
      </c>
      <c r="O27" s="20">
        <f t="shared" ca="1" si="4"/>
        <v>-5.5772190664003813E-3</v>
      </c>
      <c r="Q27" s="26">
        <f t="shared" si="5"/>
        <v>45137.147599999997</v>
      </c>
    </row>
    <row r="28" spans="1:21" ht="12.95" customHeight="1" x14ac:dyDescent="0.2">
      <c r="A28" s="43" t="s">
        <v>47</v>
      </c>
      <c r="B28" s="44" t="s">
        <v>48</v>
      </c>
      <c r="C28" s="43">
        <v>60179.3557</v>
      </c>
      <c r="D28" s="43">
        <v>4.1999999999999997E-3</v>
      </c>
      <c r="E28" s="20">
        <f t="shared" si="0"/>
        <v>6788.0032143592725</v>
      </c>
      <c r="F28" s="20">
        <f t="shared" si="1"/>
        <v>6788</v>
      </c>
      <c r="G28" s="20">
        <f t="shared" si="2"/>
        <v>1.9039999970118515E-3</v>
      </c>
      <c r="K28" s="20">
        <f t="shared" si="3"/>
        <v>1.9039999970118515E-3</v>
      </c>
      <c r="O28" s="20">
        <f t="shared" ca="1" si="4"/>
        <v>-5.6090922696567878E-3</v>
      </c>
      <c r="Q28" s="26">
        <f t="shared" si="5"/>
        <v>45160.8557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2024-08-19T08:18:08Z</dcterms:modified>
</cp:coreProperties>
</file>