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F8E57F89-7707-479F-B5C3-1DB061A253A1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<sst xmlns="http://schemas.openxmlformats.org/spreadsheetml/2006/main" count="57" uniqueCount="53">
  <si>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</si>
  <si>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</si>
  <si>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</si>
  <si>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</si>
  <si>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</si>
  <si>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</si>
  <si>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</si>
  <si>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</si>
  <si>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</si>
  <si>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</si>
  <si>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</si>
  <si>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</si>
  <si>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</si>
  <si>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</si>
  <si>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</si>
  <si>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</si>
  <si>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</si>
  <si>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</si>
  <si>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</si>
  <si>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</si>
  <si>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</si>
  <si>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</si>
  <si>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</si>
  <si>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</si>
  <si>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</si>
  <si>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</si>
  <si>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</si>
  <si>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</si>
  <si>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</si>
  <si>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</si>
  <si>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</si>
  <si>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</si>
  <si>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</si>
  <si>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</si>
  <si>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</si>
  <si>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</si>
  <si>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</si>
  <si>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</si>
  <si>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</si>
  <si>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</si>
  <si>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</si>
  <si>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</si>
  <si>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</si>
  <si>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</si>
  <si>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</si>
  <si>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</si>
  <si>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NEV24 Cyg</t>
  </si>
  <si>
    <t>EW</t>
  </si>
  <si>
    <t>VSX</t>
  </si>
  <si>
    <t>14.42-14.62</t>
  </si>
  <si>
    <t>BAV102 Feb 2025</t>
  </si>
  <si>
    <t>II</t>
  </si>
  <si>
    <t>VSX : Detail for NEV24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</si>
</sst>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NEV24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2529224494420211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8235.5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8235.5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8235.5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8235.5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-1.6919000001507811E-2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8235.5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8235.5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8235.5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8235.5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-1.6919000001507811E-2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8235.5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NEV24 Cyg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8235.5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8235.5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8235.5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8235.5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-1.6919000001507811E-2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8235.5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8235.5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8235.5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8235.5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-1.6919000001507811E-2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8235.5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5129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95" customHeight="1" x14ac:dyDescent="0.2"/>
  <cols>
    <col min="1" max="1" width="16.285156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57316.786</v>
      </c>
      <c r="D7" s="13" t="s">
        <v>48</v>
      </c>
    </row>
    <row r="8" spans="1:15" ht="12.95" customHeight="1" x14ac:dyDescent="0.2">
      <c r="A8" s="20" t="s">
        <v>3</v>
      </c>
      <c r="C8" s="28">
        <v>0.34517799999999998</v>
      </c>
      <c r="D8" s="22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-2.054398640217086E-6</v>
      </c>
      <c r="D12" s="21"/>
      <c r="E12" s="35" t="s">
        <v>45</v>
      </c>
      <c r="F12" s="36" t="s">
        <v>49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60840.782851388889</v>
      </c>
    </row>
    <row r="15" spans="1:15" ht="12.95" customHeight="1" x14ac:dyDescent="0.2">
      <c r="A15" s="17" t="s">
        <v>17</v>
      </c>
      <c r="C15" s="18">
        <f ca="1">(C7+C11)+(C8+C12)*INT(MAX(F21:F3533))</f>
        <v>60159.309912027195</v>
      </c>
      <c r="E15" s="37" t="s">
        <v>33</v>
      </c>
      <c r="F15" s="39">
        <f ca="1">ROUND(2*(F14-$C$7)/$C$8,0)/2+F13</f>
        <v>10210</v>
      </c>
    </row>
    <row r="16" spans="1:15" ht="12.95" customHeight="1" x14ac:dyDescent="0.2">
      <c r="A16" s="17" t="s">
        <v>4</v>
      </c>
      <c r="C16" s="18">
        <f ca="1">+C8+C12</f>
        <v>0.34517594560135978</v>
      </c>
      <c r="E16" s="37" t="s">
        <v>34</v>
      </c>
      <c r="F16" s="39">
        <f ca="1">ROUND(2*(F14-$C$15)/$C$16,0)/2+F13</f>
        <v>1975.5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45823.100825896014</v>
      </c>
    </row>
    <row r="18" spans="1:21" ht="12.95" customHeight="1" thickTop="1" thickBot="1" x14ac:dyDescent="0.25">
      <c r="A18" s="17" t="s">
        <v>5</v>
      </c>
      <c r="C18" s="24">
        <f ca="1">+C15</f>
        <v>60159.309912027195</v>
      </c>
      <c r="D18" s="25">
        <f ca="1">+C16</f>
        <v>0.34517594560135978</v>
      </c>
      <c r="E18" s="42" t="s">
        <v>44</v>
      </c>
      <c r="F18" s="41">
        <f ca="1">+($C$15+$C$16*$F$16)-($C$16/2)-15018.5-$C$5/24</f>
        <v>45822.92823792321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48</v>
      </c>
      <c r="B21" s="21"/>
      <c r="C21" s="22">
        <v>57316.786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42298.286</v>
      </c>
    </row>
    <row r="22" spans="1:21" ht="12.95" customHeight="1" x14ac:dyDescent="0.2">
      <c r="A22" s="45" t="s">
        <v>50</v>
      </c>
      <c r="B22" s="46" t="s">
        <v>51</v>
      </c>
      <c r="C22" s="47">
        <v>60159.482499999998</v>
      </c>
      <c r="D22" s="48">
        <v>4.1999999999999997E-3</v>
      </c>
      <c r="E22" s="20">
        <f>+(C22-C$7)/C$8</f>
        <v>8235.4509847093341</v>
      </c>
      <c r="F22" s="20">
        <f>ROUND(2*E22,0)/2</f>
        <v>8235.5</v>
      </c>
      <c r="G22" s="20">
        <f>+C22-(C$7+F22*C$8)</f>
        <v>-1.6919000001507811E-2</v>
      </c>
      <c r="K22" s="20">
        <f>+G22</f>
        <v>-1.6919000001507811E-2</v>
      </c>
      <c r="O22" s="20">
        <f ca="1">+C$11+C$12*$F22</f>
        <v>-1.6919000001507811E-2</v>
      </c>
      <c r="Q22" s="26">
        <f>+C22-15018.5</f>
        <v>45140.982499999998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512958" xr:uid="{A5FBE605-0182-4178-AB70-F1DD7A7C75D8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2025-06-14T06:47:18Z</dcterms:modified>
</cp:coreProperties>
</file>