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CE2F78E-B60B-46BD-AF5C-3915ABE3F4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29" i="1"/>
  <c r="F29" i="1" s="1"/>
  <c r="G29" i="1" s="1"/>
  <c r="K29" i="1" s="1"/>
  <c r="Q29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G11" i="1"/>
  <c r="F11" i="1"/>
  <c r="B2" i="1"/>
  <c r="F14" i="1"/>
  <c r="F15" i="1" s="1"/>
  <c r="F21" i="1" l="1"/>
  <c r="G21" i="1" s="1"/>
  <c r="C17" i="1"/>
  <c r="Q21" i="1"/>
  <c r="C11" i="1"/>
  <c r="C12" i="1"/>
  <c r="O31" i="1" l="1"/>
  <c r="O32" i="1"/>
  <c r="O30" i="1"/>
  <c r="O28" i="1"/>
  <c r="O29" i="1"/>
  <c r="O24" i="1"/>
  <c r="O25" i="1"/>
  <c r="O23" i="1"/>
  <c r="O27" i="1"/>
  <c r="O26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<sst xmlns="http://schemas.openxmlformats.org/spreadsheetml/2006/main" count="74" uniqueCount="52">
  <si>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</si>
  <si>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</si>
  <si>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</si>
  <si>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</si>
  <si>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</si>
  <si>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</si>
  <si>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</si>
  <si>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</si>
  <si>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</si>
  <si>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</si>
  <si>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</si>
  <si>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</si>
  <si>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</si>
  <si>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</si>
  <si>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</si>
  <si>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</si>
  <si>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</si>
  <si>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</si>
  <si>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</si>
  <si>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</si>
  <si>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</si>
  <si>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</si>
  <si>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</si>
  <si>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</si>
  <si>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</si>
  <si>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</si>
  <si>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</si>
  <si>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</si>
  <si>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</si>
  <si>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</si>
  <si>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</si>
  <si>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</si>
  <si>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</si>
  <si>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</si>
  <si>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</si>
  <si>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</si>
  <si>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</si>
  <si>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</si>
  <si>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</si>
  <si>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</si>
  <si>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</si>
  <si>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</si>
  <si>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</si>
  <si>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</si>
  <si>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</si>
  <si>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UCAC3 250-231289 Cyg</t>
  </si>
  <si>
    <t>JBAV, 76</t>
  </si>
  <si>
    <t>I</t>
  </si>
  <si>
    <t>Lennestadt</t>
  </si>
  <si>
    <t xml:space="preserve">Mag </t>
  </si>
  <si>
    <t>BAV 91 Feb 2024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</si>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</sst>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#,##0.0000_ ;\-#,##0.0000\ 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vertical="center"/>
    </xf>
    <xf numFmtId="22" fontId="14" fillId="0" borderId="10" xfId="0" applyNumberFormat="1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UCAC3 250-231289 Cyg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9818794484750544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-1.698333350213943E-2</c:v>
                </c:pt>
                <c:pt idx="3">
                  <c:v>-1.4800000477407593E-2</c:v>
                </c:pt>
                <c:pt idx="4">
                  <c:v>-1.5033333816973027E-2</c:v>
                </c:pt>
                <c:pt idx="5">
                  <c:v>2.9099998995661736E-2</c:v>
                </c:pt>
                <c:pt idx="6">
                  <c:v>2.6866665662964806E-2</c:v>
                </c:pt>
                <c:pt idx="7">
                  <c:v>-2.9983336440636776E-2</c:v>
                </c:pt>
                <c:pt idx="8">
                  <c:v>3.5716663558559958E-2</c:v>
                </c:pt>
                <c:pt idx="9">
                  <c:v>-2.9116669778886717E-2</c:v>
                </c:pt>
                <c:pt idx="10">
                  <c:v>-2.6783336572407279E-2</c:v>
                </c:pt>
                <c:pt idx="11">
                  <c:v>-2.4316669907420874E-2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1.2756236602426167E-3</c:v>
                </c:pt>
                <c:pt idx="1">
                  <c:v>1.2756236602426167E-3</c:v>
                </c:pt>
                <c:pt idx="2">
                  <c:v>5.4609441636344481E-4</c:v>
                </c:pt>
                <c:pt idx="3">
                  <c:v>-7.6175255539085232E-4</c:v>
                </c:pt>
                <c:pt idx="4">
                  <c:v>-7.6705822261906439E-4</c:v>
                </c:pt>
                <c:pt idx="5">
                  <c:v>-2.9901327912399593E-3</c:v>
                </c:pt>
                <c:pt idx="6">
                  <c:v>-2.995438458468171E-3</c:v>
                </c:pt>
                <c:pt idx="7">
                  <c:v>-1.1964668907760826E-2</c:v>
                </c:pt>
                <c:pt idx="8">
                  <c:v>-1.1964668907760826E-2</c:v>
                </c:pt>
                <c:pt idx="9">
                  <c:v>-1.1969974574989037E-2</c:v>
                </c:pt>
                <c:pt idx="10">
                  <c:v>-1.2505846965038467E-2</c:v>
                </c:pt>
                <c:pt idx="11">
                  <c:v>-1.2511152632266678E-2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137.5</c:v>
                      </c:pt>
                      <c:pt idx="3">
                        <c:v>384</c:v>
                      </c:pt>
                      <c:pt idx="4">
                        <c:v>385</c:v>
                      </c:pt>
                      <c:pt idx="5">
                        <c:v>804</c:v>
                      </c:pt>
                      <c:pt idx="6">
                        <c:v>805</c:v>
                      </c:pt>
                      <c:pt idx="7">
                        <c:v>2495.5</c:v>
                      </c:pt>
                      <c:pt idx="8">
                        <c:v>2495.5</c:v>
                      </c:pt>
                      <c:pt idx="9">
                        <c:v>2496.5</c:v>
                      </c:pt>
                      <c:pt idx="10">
                        <c:v>2597.5</c:v>
                      </c:pt>
                      <c:pt idx="11">
                        <c:v>2598.5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UCAC3 250-231289 Cyg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7852971503562055"/>
          <c:y val="4.0079623074638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-1.698333350213943E-2</c:v>
                </c:pt>
                <c:pt idx="3">
                  <c:v>-1.4800000477407593E-2</c:v>
                </c:pt>
                <c:pt idx="4">
                  <c:v>-1.5033333816973027E-2</c:v>
                </c:pt>
                <c:pt idx="5">
                  <c:v>2.9099998995661736E-2</c:v>
                </c:pt>
                <c:pt idx="6">
                  <c:v>2.6866665662964806E-2</c:v>
                </c:pt>
                <c:pt idx="7">
                  <c:v>-2.9983336440636776E-2</c:v>
                </c:pt>
                <c:pt idx="8">
                  <c:v>3.5716663558559958E-2</c:v>
                </c:pt>
                <c:pt idx="9">
                  <c:v>-2.9116669778886717E-2</c:v>
                </c:pt>
                <c:pt idx="10">
                  <c:v>-2.6783336572407279E-2</c:v>
                </c:pt>
                <c:pt idx="11">
                  <c:v>-2.4316669907420874E-2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1.2756236602426167E-3</c:v>
                </c:pt>
                <c:pt idx="1">
                  <c:v>1.2756236602426167E-3</c:v>
                </c:pt>
                <c:pt idx="2">
                  <c:v>5.4609441636344481E-4</c:v>
                </c:pt>
                <c:pt idx="3">
                  <c:v>-7.6175255539085232E-4</c:v>
                </c:pt>
                <c:pt idx="4">
                  <c:v>-7.6705822261906439E-4</c:v>
                </c:pt>
                <c:pt idx="5">
                  <c:v>-2.9901327912399593E-3</c:v>
                </c:pt>
                <c:pt idx="6">
                  <c:v>-2.995438458468171E-3</c:v>
                </c:pt>
                <c:pt idx="7">
                  <c:v>-1.1964668907760826E-2</c:v>
                </c:pt>
                <c:pt idx="8">
                  <c:v>-1.1964668907760826E-2</c:v>
                </c:pt>
                <c:pt idx="9">
                  <c:v>-1.1969974574989037E-2</c:v>
                </c:pt>
                <c:pt idx="10">
                  <c:v>-1.2505846965038467E-2</c:v>
                </c:pt>
                <c:pt idx="11">
                  <c:v>-1.2511152632266678E-2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137.5</c:v>
                </c:pt>
                <c:pt idx="3">
                  <c:v>384</c:v>
                </c:pt>
                <c:pt idx="4">
                  <c:v>385</c:v>
                </c:pt>
                <c:pt idx="5">
                  <c:v>804</c:v>
                </c:pt>
                <c:pt idx="6">
                  <c:v>805</c:v>
                </c:pt>
                <c:pt idx="7">
                  <c:v>2495.5</c:v>
                </c:pt>
                <c:pt idx="8">
                  <c:v>2495.5</c:v>
                </c:pt>
                <c:pt idx="9">
                  <c:v>2496.5</c:v>
                </c:pt>
                <c:pt idx="10">
                  <c:v>2597.5</c:v>
                </c:pt>
                <c:pt idx="11">
                  <c:v>2598.5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95" customHeight="1" x14ac:dyDescent="0.2"/>
  <cols>
    <col min="1" max="1" width="18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3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59736.644500000002</v>
      </c>
      <c r="D7" s="13" t="s">
        <v>48</v>
      </c>
    </row>
    <row r="8" spans="1:15" ht="12.95" customHeight="1" x14ac:dyDescent="0.2">
      <c r="A8" s="21" t="s">
        <v>3</v>
      </c>
      <c r="C8" s="29">
        <v>0.16623333333457899</v>
      </c>
      <c r="D8" s="13" t="s">
        <v>51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1.2756236602426167E-3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-5.3056672282121589E-6</v>
      </c>
      <c r="D12" s="22"/>
      <c r="E12" s="36" t="s">
        <v>49</v>
      </c>
      <c r="F12" s="37"/>
    </row>
    <row r="13" spans="1:15" ht="12.95" customHeight="1" x14ac:dyDescent="0.2">
      <c r="A13" s="21" t="s">
        <v>18</v>
      </c>
      <c r="C13" s="22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60544.6196255787</v>
      </c>
    </row>
    <row r="15" spans="1:15" ht="12.95" customHeight="1" x14ac:dyDescent="0.2">
      <c r="A15" s="18" t="s">
        <v>17</v>
      </c>
      <c r="C15" s="19">
        <f ca="1">(C7+C11)+(C8+C12)*INT(MAX(F21:F3533))</f>
        <v>60168.506191503438</v>
      </c>
      <c r="E15" s="38" t="s">
        <v>33</v>
      </c>
      <c r="F15" s="40">
        <f ca="1">ROUND(2*(F14-$C$7)/$C$8,0)/2+F13</f>
        <v>4861.5</v>
      </c>
    </row>
    <row r="16" spans="1:15" ht="12.95" customHeight="1" x14ac:dyDescent="0.2">
      <c r="A16" s="18" t="s">
        <v>4</v>
      </c>
      <c r="C16" s="19">
        <f ca="1">+C8+C12</f>
        <v>0.16622802766735079</v>
      </c>
      <c r="E16" s="38" t="s">
        <v>34</v>
      </c>
      <c r="F16" s="40">
        <f ca="1">ROUND(2*(F14-$C$15)/$C$16,0)/2+F13</f>
        <v>2263.5</v>
      </c>
    </row>
    <row r="17" spans="1:21" ht="12.95" customHeight="1" thickBot="1" x14ac:dyDescent="0.25">
      <c r="A17" s="17" t="s">
        <v>27</v>
      </c>
      <c r="C17" s="21">
        <f>COUNT(C21:C2191)</f>
        <v>12</v>
      </c>
      <c r="E17" s="38" t="s">
        <v>43</v>
      </c>
      <c r="F17" s="41">
        <f ca="1">+$C$15+$C$16*F16-15018.5-$C$5/24</f>
        <v>45526.659165461824</v>
      </c>
    </row>
    <row r="18" spans="1:21" ht="12.95" customHeight="1" thickTop="1" thickBot="1" x14ac:dyDescent="0.25">
      <c r="A18" s="18" t="s">
        <v>5</v>
      </c>
      <c r="C18" s="25">
        <f ca="1">+C15</f>
        <v>60168.506191503438</v>
      </c>
      <c r="D18" s="26">
        <f ca="1">+C16</f>
        <v>0.16622802766735079</v>
      </c>
      <c r="E18" s="43" t="s">
        <v>44</v>
      </c>
      <c r="F18" s="42">
        <f ca="1">+($C$15+$C$16*$F$16)-($C$16/2)-15018.5-$C$5/24</f>
        <v>45526.576051447992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">
        <v>48</v>
      </c>
      <c r="B21" s="22"/>
      <c r="C21" s="23">
        <v>59736.644500000002</v>
      </c>
      <c r="D21" s="23" t="s">
        <v>13</v>
      </c>
      <c r="E21" s="21"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1.2756236602426167E-3</v>
      </c>
      <c r="Q21" s="27">
        <f>+C21-15018.5</f>
        <v>44718.144500000002</v>
      </c>
    </row>
    <row r="22" spans="1:21" ht="12.95" customHeight="1" x14ac:dyDescent="0.2">
      <c r="A22" s="35" t="s">
        <v>46</v>
      </c>
      <c r="B22" s="31" t="s">
        <v>47</v>
      </c>
      <c r="C22" s="32">
        <v>59736.644500000002</v>
      </c>
      <c r="D22" s="34">
        <v>3.5000000000000001E-3</v>
      </c>
      <c r="E22" s="21">
        <f>+(C22-C$7)/C$8</f>
        <v>0</v>
      </c>
      <c r="F22" s="21">
        <f>ROUND(2*E22,0)/2</f>
        <v>0</v>
      </c>
      <c r="G22" s="21">
        <f>+C22-(C$7+F22*C$8)</f>
        <v>0</v>
      </c>
      <c r="K22" s="21">
        <f>+G22</f>
        <v>0</v>
      </c>
      <c r="O22" s="21">
        <f ca="1">+C$11+C$12*$F22</f>
        <v>1.2756236602426167E-3</v>
      </c>
      <c r="Q22" s="27">
        <f>+C22-15018.5</f>
        <v>44718.144500000002</v>
      </c>
    </row>
    <row r="23" spans="1:21" ht="12.95" customHeight="1" x14ac:dyDescent="0.2">
      <c r="A23" s="35" t="s">
        <v>46</v>
      </c>
      <c r="B23" s="31" t="s">
        <v>47</v>
      </c>
      <c r="C23" s="32">
        <v>59759.484600000003</v>
      </c>
      <c r="D23" s="34">
        <v>3.5000000000000001E-3</v>
      </c>
      <c r="E23" s="21">
        <f>+(C23-C$7)/C$8</f>
        <v>137.39783436833832</v>
      </c>
      <c r="F23" s="21">
        <f>ROUND(2*E23,0)/2</f>
        <v>137.5</v>
      </c>
      <c r="G23" s="21">
        <f>+C23-(C$7+F23*C$8)</f>
        <v>-1.698333350213943E-2</v>
      </c>
      <c r="K23" s="21">
        <f>+G23</f>
        <v>-1.698333350213943E-2</v>
      </c>
      <c r="O23" s="21">
        <f ca="1">+C$11+C$12*$F23</f>
        <v>5.4609441636344481E-4</v>
      </c>
      <c r="Q23" s="27">
        <f>+C23-15018.5</f>
        <v>44740.984600000003</v>
      </c>
    </row>
    <row r="24" spans="1:21" ht="12.95" customHeight="1" x14ac:dyDescent="0.2">
      <c r="A24" s="35" t="s">
        <v>46</v>
      </c>
      <c r="B24" s="31" t="s">
        <v>47</v>
      </c>
      <c r="C24" s="32">
        <v>59800.463300000003</v>
      </c>
      <c r="D24" s="34">
        <v>3.5000000000000001E-3</v>
      </c>
      <c r="E24" s="21">
        <f>+(C24-C$7)/C$8</f>
        <v>383.9109685152759</v>
      </c>
      <c r="F24" s="21">
        <f>ROUND(2*E24,0)/2</f>
        <v>384</v>
      </c>
      <c r="G24" s="21">
        <f>+C24-(C$7+F24*C$8)</f>
        <v>-1.4800000477407593E-2</v>
      </c>
      <c r="K24" s="21">
        <f>+G24</f>
        <v>-1.4800000477407593E-2</v>
      </c>
      <c r="O24" s="21">
        <f ca="1">+C$11+C$12*$F24</f>
        <v>-7.6175255539085232E-4</v>
      </c>
      <c r="Q24" s="27">
        <f>+C24-15018.5</f>
        <v>44781.963300000003</v>
      </c>
    </row>
    <row r="25" spans="1:21" ht="12.95" customHeight="1" x14ac:dyDescent="0.2">
      <c r="A25" s="35" t="s">
        <v>46</v>
      </c>
      <c r="B25" s="31" t="s">
        <v>47</v>
      </c>
      <c r="C25" s="32">
        <v>59800.629300000001</v>
      </c>
      <c r="D25" s="34">
        <v>3.5000000000000001E-3</v>
      </c>
      <c r="E25" s="21">
        <f>+(C25-C$7)/C$8</f>
        <v>384.90956486576437</v>
      </c>
      <c r="F25" s="21">
        <f>ROUND(2*E25,0)/2</f>
        <v>385</v>
      </c>
      <c r="G25" s="21">
        <f>+C25-(C$7+F25*C$8)</f>
        <v>-1.5033333816973027E-2</v>
      </c>
      <c r="K25" s="21">
        <f>+G25</f>
        <v>-1.5033333816973027E-2</v>
      </c>
      <c r="O25" s="21">
        <f ca="1">+C$11+C$12*$F25</f>
        <v>-7.6705822261906439E-4</v>
      </c>
      <c r="Q25" s="27">
        <f>+C25-15018.5</f>
        <v>44782.129300000001</v>
      </c>
    </row>
    <row r="26" spans="1:21" ht="12.95" customHeight="1" x14ac:dyDescent="0.2">
      <c r="A26" s="35" t="s">
        <v>46</v>
      </c>
      <c r="B26" s="31" t="s">
        <v>47</v>
      </c>
      <c r="C26" s="32">
        <v>59870.325199999999</v>
      </c>
      <c r="D26" s="34">
        <v>3.5000000000000001E-3</v>
      </c>
      <c r="E26" s="21">
        <f>+(C26-C$7)/C$8</f>
        <v>804.17505513732965</v>
      </c>
      <c r="F26" s="21">
        <f>ROUND(2*E26,0)/2</f>
        <v>804</v>
      </c>
      <c r="G26" s="21">
        <f>+C26-(C$7+F26*C$8)</f>
        <v>2.9099998995661736E-2</v>
      </c>
      <c r="K26" s="21">
        <f>+G26</f>
        <v>2.9099998995661736E-2</v>
      </c>
      <c r="O26" s="21">
        <f ca="1">+C$11+C$12*$F26</f>
        <v>-2.9901327912399593E-3</v>
      </c>
      <c r="Q26" s="27">
        <f>+C26-15018.5</f>
        <v>44851.825199999999</v>
      </c>
    </row>
    <row r="27" spans="1:21" ht="12.95" customHeight="1" x14ac:dyDescent="0.2">
      <c r="A27" s="35" t="s">
        <v>46</v>
      </c>
      <c r="B27" s="31" t="s">
        <v>47</v>
      </c>
      <c r="C27" s="32">
        <v>59870.489200000004</v>
      </c>
      <c r="D27" s="34">
        <v>3.5000000000000001E-3</v>
      </c>
      <c r="E27" s="21">
        <f>+(C27-C$7)/C$8</f>
        <v>805.16162020652803</v>
      </c>
      <c r="F27" s="21">
        <f>ROUND(2*E27,0)/2</f>
        <v>805</v>
      </c>
      <c r="G27" s="21">
        <f>+C27-(C$7+F27*C$8)</f>
        <v>2.6866665662964806E-2</v>
      </c>
      <c r="K27" s="21">
        <f>+G27</f>
        <v>2.6866665662964806E-2</v>
      </c>
      <c r="O27" s="21">
        <f ca="1">+C$11+C$12*$F27</f>
        <v>-2.995438458468171E-3</v>
      </c>
      <c r="Q27" s="27">
        <f>+C27-15018.5</f>
        <v>44851.989200000004</v>
      </c>
    </row>
    <row r="28" spans="1:21" ht="12.95" customHeight="1" x14ac:dyDescent="0.2">
      <c r="A28" s="44" t="s">
        <v>50</v>
      </c>
      <c r="B28" s="45" t="s">
        <v>47</v>
      </c>
      <c r="C28" s="44">
        <v>60151.449800000002</v>
      </c>
      <c r="D28" s="44">
        <v>3.5000000000000001E-3</v>
      </c>
      <c r="E28" s="21">
        <f>+(C28-C$7)/C$8</f>
        <v>2495.3196310220073</v>
      </c>
      <c r="F28" s="21">
        <f>ROUND(2*E28,0)/2</f>
        <v>2495.5</v>
      </c>
      <c r="G28" s="21">
        <f>+C28-(C$7+F28*C$8)</f>
        <v>-2.9983336440636776E-2</v>
      </c>
      <c r="K28" s="21">
        <f>+G28</f>
        <v>-2.9983336440636776E-2</v>
      </c>
      <c r="O28" s="21">
        <f ca="1">+C$11+C$12*$F28</f>
        <v>-1.1964668907760826E-2</v>
      </c>
      <c r="Q28" s="27">
        <f>+C28-15018.5</f>
        <v>45132.949800000002</v>
      </c>
    </row>
    <row r="29" spans="1:21" ht="12.95" customHeight="1" x14ac:dyDescent="0.2">
      <c r="A29" s="44" t="s">
        <v>50</v>
      </c>
      <c r="B29" s="45" t="s">
        <v>47</v>
      </c>
      <c r="C29" s="44">
        <v>60151.515500000001</v>
      </c>
      <c r="D29" s="44">
        <v>3.5000000000000001E-3</v>
      </c>
      <c r="E29" s="21">
        <f>+(C29-C$7)/C$8</f>
        <v>2495.7148586137382</v>
      </c>
      <c r="F29" s="21">
        <f>ROUND(2*E29,0)/2</f>
        <v>2495.5</v>
      </c>
      <c r="G29" s="21">
        <f>+C29-(C$7+F29*C$8)</f>
        <v>3.5716663558559958E-2</v>
      </c>
      <c r="K29" s="21">
        <f>+G29</f>
        <v>3.5716663558559958E-2</v>
      </c>
      <c r="O29" s="21">
        <f ca="1">+C$11+C$12*$F29</f>
        <v>-1.1964668907760826E-2</v>
      </c>
      <c r="Q29" s="27">
        <f>+C29-15018.5</f>
        <v>45133.015500000001</v>
      </c>
    </row>
    <row r="30" spans="1:21" ht="12.95" customHeight="1" x14ac:dyDescent="0.2">
      <c r="A30" s="44" t="s">
        <v>50</v>
      </c>
      <c r="B30" s="45" t="s">
        <v>47</v>
      </c>
      <c r="C30" s="44">
        <v>60151.616900000001</v>
      </c>
      <c r="D30" s="44">
        <v>3.5000000000000001E-3</v>
      </c>
      <c r="E30" s="21">
        <f>+(C30-C$7)/C$8</f>
        <v>2496.324844577236</v>
      </c>
      <c r="F30" s="21">
        <f>ROUND(2*E30,0)/2</f>
        <v>2496.5</v>
      </c>
      <c r="G30" s="21">
        <f>+C30-(C$7+F30*C$8)</f>
        <v>-2.9116669778886717E-2</v>
      </c>
      <c r="K30" s="21">
        <f>+G30</f>
        <v>-2.9116669778886717E-2</v>
      </c>
      <c r="O30" s="21">
        <f ca="1">+C$11+C$12*$F30</f>
        <v>-1.1969974574989037E-2</v>
      </c>
      <c r="Q30" s="27">
        <f>+C30-15018.5</f>
        <v>45133.116900000001</v>
      </c>
    </row>
    <row r="31" spans="1:21" ht="12.95" customHeight="1" x14ac:dyDescent="0.2">
      <c r="A31" s="44" t="s">
        <v>50</v>
      </c>
      <c r="B31" s="45" t="s">
        <v>47</v>
      </c>
      <c r="C31" s="44">
        <v>60168.408799999997</v>
      </c>
      <c r="D31" s="44">
        <v>3.5000000000000001E-3</v>
      </c>
      <c r="E31" s="21">
        <f>+(C31-C$7)/C$8</f>
        <v>2597.338881071345</v>
      </c>
      <c r="F31" s="21">
        <f>ROUND(2*E31,0)/2</f>
        <v>2597.5</v>
      </c>
      <c r="G31" s="21">
        <f>+C31-(C$7+F31*C$8)</f>
        <v>-2.6783336572407279E-2</v>
      </c>
      <c r="K31" s="21">
        <f>+G31</f>
        <v>-2.6783336572407279E-2</v>
      </c>
      <c r="O31" s="21">
        <f ca="1">+C$11+C$12*$F31</f>
        <v>-1.2505846965038467E-2</v>
      </c>
      <c r="Q31" s="27">
        <f>+C31-15018.5</f>
        <v>45149.908799999997</v>
      </c>
    </row>
    <row r="32" spans="1:21" ht="12.95" customHeight="1" x14ac:dyDescent="0.2">
      <c r="A32" s="44" t="s">
        <v>50</v>
      </c>
      <c r="B32" s="45" t="s">
        <v>47</v>
      </c>
      <c r="C32" s="44">
        <v>60168.577499999999</v>
      </c>
      <c r="D32" s="44">
        <v>3.5000000000000001E-3</v>
      </c>
      <c r="E32" s="21">
        <f>+(C32-C$7)/C$8</f>
        <v>2598.3537196516581</v>
      </c>
      <c r="F32" s="21">
        <f>ROUND(2*E32,0)/2</f>
        <v>2598.5</v>
      </c>
      <c r="G32" s="21">
        <f>+C32-(C$7+F32*C$8)</f>
        <v>-2.4316669907420874E-2</v>
      </c>
      <c r="K32" s="21">
        <f>+G32</f>
        <v>-2.4316669907420874E-2</v>
      </c>
      <c r="O32" s="21">
        <f ca="1">+C$11+C$12*$F32</f>
        <v>-1.2511152632266678E-2</v>
      </c>
      <c r="Q32" s="27">
        <f>+C32-15018.5</f>
        <v>45150.077499999999</v>
      </c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sortState xmlns:xlrd2="http://schemas.microsoft.com/office/spreadsheetml/2017/richdata2" ref="A21:W37">
    <sortCondition ref="C21:C37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2024-08-22T02:52:15Z</dcterms:modified>
</cp:coreProperties>
</file>