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8D6990-C73C-4DD8-9640-76FF70BD8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7" i="1" l="1"/>
  <c r="O26" i="1"/>
  <c r="O28" i="1"/>
  <c r="O25" i="1"/>
  <c r="O24" i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<sst xmlns="http://schemas.openxmlformats.org/spreadsheetml/2006/main" count="65" uniqueCount="52">
  <si>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</si>
  <si>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</si>
  <si>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</si>
  <si>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</si>
  <si>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</si>
  <si>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</si>
  <si>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</si>
  <si>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</si>
  <si>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</si>
  <si>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</si>
  <si>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</si>
  <si>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</si>
  <si>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</si>
  <si>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</si>
  <si>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</si>
  <si>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</si>
  <si>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</si>
  <si>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</si>
  <si>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</si>
  <si>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</si>
  <si>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</si>
  <si>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</si>
  <si>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</si>
  <si>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</si>
  <si>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</si>
  <si>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</si>
  <si>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</si>
  <si>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</si>
  <si>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</si>
  <si>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</si>
  <si>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</si>
  <si>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</si>
  <si>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</si>
  <si>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</si>
  <si>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</si>
  <si>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</si>
  <si>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</si>
  <si>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</si>
  <si>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</si>
  <si>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</si>
  <si>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</si>
  <si>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</si>
  <si>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</si>
  <si>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</si>
  <si>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</si>
  <si>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JBAV, 76</t>
  </si>
  <si>
    <t>I</t>
  </si>
  <si>
    <t>UCAC3 286-155282 Cyg</t>
  </si>
  <si>
    <t>Artificial</t>
  </si>
  <si>
    <t>Lennestadt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</si>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</sst>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UCAC3 286-155282 Cyg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75959991900576"/>
          <c:y val="4.816040196810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0.13580000000365544</c:v>
                </c:pt>
                <c:pt idx="3">
                  <c:v>-0.1635999999998603</c:v>
                </c:pt>
                <c:pt idx="4">
                  <c:v>0.17900000000372529</c:v>
                </c:pt>
                <c:pt idx="5">
                  <c:v>0.19200000000273576</c:v>
                </c:pt>
                <c:pt idx="6">
                  <c:v>-0.12260000000242144</c:v>
                </c:pt>
                <c:pt idx="7">
                  <c:v>-0.13319999999657739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8.0135084808609144E-3</c:v>
                </c:pt>
                <c:pt idx="1">
                  <c:v>8.0135084808609144E-3</c:v>
                </c:pt>
                <c:pt idx="2">
                  <c:v>8.2147967835159638E-3</c:v>
                </c:pt>
                <c:pt idx="3">
                  <c:v>8.9480613146165032E-3</c:v>
                </c:pt>
                <c:pt idx="4">
                  <c:v>1.3117604726756819E-2</c:v>
                </c:pt>
                <c:pt idx="5">
                  <c:v>1.3347648501219733E-2</c:v>
                </c:pt>
                <c:pt idx="6">
                  <c:v>1.3620825483394442E-2</c:v>
                </c:pt>
                <c:pt idx="7">
                  <c:v>1.4124046240032068E-2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14</c:v>
                      </c:pt>
                      <c:pt idx="3">
                        <c:v>65</c:v>
                      </c:pt>
                      <c:pt idx="4">
                        <c:v>355</c:v>
                      </c:pt>
                      <c:pt idx="5">
                        <c:v>371</c:v>
                      </c:pt>
                      <c:pt idx="6">
                        <c:v>390</c:v>
                      </c:pt>
                      <c:pt idx="7">
                        <c:v>425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UCAC3 286-155282 Cyg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448209598800148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0.13580000000365544</c:v>
                </c:pt>
                <c:pt idx="3">
                  <c:v>-0.1635999999998603</c:v>
                </c:pt>
                <c:pt idx="4">
                  <c:v>0.17900000000372529</c:v>
                </c:pt>
                <c:pt idx="5">
                  <c:v>0.19200000000273576</c:v>
                </c:pt>
                <c:pt idx="6">
                  <c:v>-0.12260000000242144</c:v>
                </c:pt>
                <c:pt idx="7">
                  <c:v>-0.13319999999657739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8.0135084808609144E-3</c:v>
                </c:pt>
                <c:pt idx="1">
                  <c:v>8.0135084808609144E-3</c:v>
                </c:pt>
                <c:pt idx="2">
                  <c:v>8.2147967835159638E-3</c:v>
                </c:pt>
                <c:pt idx="3">
                  <c:v>8.9480613146165032E-3</c:v>
                </c:pt>
                <c:pt idx="4">
                  <c:v>1.3117604726756819E-2</c:v>
                </c:pt>
                <c:pt idx="5">
                  <c:v>1.3347648501219733E-2</c:v>
                </c:pt>
                <c:pt idx="6">
                  <c:v>1.3620825483394442E-2</c:v>
                </c:pt>
                <c:pt idx="7">
                  <c:v>1.4124046240032068E-2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65</c:v>
                </c:pt>
                <c:pt idx="4">
                  <c:v>355</c:v>
                </c:pt>
                <c:pt idx="5">
                  <c:v>371</c:v>
                </c:pt>
                <c:pt idx="6">
                  <c:v>390</c:v>
                </c:pt>
                <c:pt idx="7">
                  <c:v>425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8" style="21" customWidth="1"/>
    <col min="2" max="2" width="4.85546875" style="21" customWidth="1"/>
    <col min="3" max="3" width="14.140625" style="21" customWidth="1"/>
    <col min="4" max="4" width="10.5703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59788.4738</v>
      </c>
      <c r="D7" s="13" t="s">
        <v>49</v>
      </c>
    </row>
    <row r="8" spans="1:15" ht="12.95" customHeight="1" x14ac:dyDescent="0.2">
      <c r="A8" s="21" t="s">
        <v>3</v>
      </c>
      <c r="C8" s="29">
        <v>1</v>
      </c>
      <c r="D8" s="13" t="s">
        <v>48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8.0135084808609144E-3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1.4377735903932125E-5</v>
      </c>
      <c r="D12" s="22"/>
      <c r="E12" s="38" t="s">
        <v>50</v>
      </c>
      <c r="F12" s="39"/>
    </row>
    <row r="13" spans="1:15" ht="12.95" customHeight="1" x14ac:dyDescent="0.2">
      <c r="A13" s="21" t="s">
        <v>18</v>
      </c>
      <c r="C13" s="22" t="s">
        <v>13</v>
      </c>
      <c r="E13" s="40" t="s">
        <v>32</v>
      </c>
      <c r="F13" s="41">
        <v>1</v>
      </c>
    </row>
    <row r="14" spans="1:15" ht="12.95" customHeight="1" x14ac:dyDescent="0.2">
      <c r="E14" s="40" t="s">
        <v>30</v>
      </c>
      <c r="F14" s="42">
        <f ca="1">NOW()+15018.5+$C$5/24</f>
        <v>60543.66577673611</v>
      </c>
    </row>
    <row r="15" spans="1:15" ht="12.95" customHeight="1" x14ac:dyDescent="0.2">
      <c r="A15" s="18" t="s">
        <v>17</v>
      </c>
      <c r="C15" s="19">
        <f ca="1">(C7+C11)+(C8+C12)*INT(MAX(F21:F3533))</f>
        <v>60213.48792404624</v>
      </c>
      <c r="E15" s="40" t="s">
        <v>33</v>
      </c>
      <c r="F15" s="42">
        <f ca="1">ROUND(2*(F14-$C$7)/$C$8,0)/2+F13</f>
        <v>756</v>
      </c>
    </row>
    <row r="16" spans="1:15" ht="12.95" customHeight="1" x14ac:dyDescent="0.2">
      <c r="A16" s="18" t="s">
        <v>4</v>
      </c>
      <c r="C16" s="19">
        <f ca="1">+C8+C12</f>
        <v>1.0000143777359038</v>
      </c>
      <c r="E16" s="40" t="s">
        <v>34</v>
      </c>
      <c r="F16" s="42">
        <f ca="1">ROUND(2*(F14-$C$15)/$C$16,0)/2+F13</f>
        <v>331</v>
      </c>
    </row>
    <row r="17" spans="1:21" ht="12.95" customHeight="1" thickBot="1" x14ac:dyDescent="0.25">
      <c r="A17" s="17" t="s">
        <v>27</v>
      </c>
      <c r="C17" s="21">
        <f>COUNT(C21:C2191)</f>
        <v>8</v>
      </c>
      <c r="E17" s="40" t="s">
        <v>43</v>
      </c>
      <c r="F17" s="43">
        <f ca="1">+$C$15+$C$16*$F$16-15018.5-$C$5/24</f>
        <v>45526.388516410159</v>
      </c>
    </row>
    <row r="18" spans="1:21" ht="12.95" customHeight="1" thickTop="1" thickBot="1" x14ac:dyDescent="0.25">
      <c r="A18" s="18" t="s">
        <v>5</v>
      </c>
      <c r="C18" s="25">
        <f ca="1">+C15</f>
        <v>60213.48792404624</v>
      </c>
      <c r="D18" s="26">
        <f ca="1">+C16</f>
        <v>1.0000143777359038</v>
      </c>
      <c r="E18" s="45" t="s">
        <v>44</v>
      </c>
      <c r="F18" s="44">
        <f ca="1">+($C$15+$C$16*$F$16)-($C$16/2)-15018.5-$C$5/24</f>
        <v>45525.888509221295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3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59788.4738</v>
      </c>
      <c r="D21" s="35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8.0135084808609144E-3</v>
      </c>
      <c r="Q21" s="27">
        <f>+C21-15018.5</f>
        <v>44769.9738</v>
      </c>
    </row>
    <row r="22" spans="1:21" ht="12.95" customHeight="1" x14ac:dyDescent="0.2">
      <c r="A22" s="37" t="s">
        <v>45</v>
      </c>
      <c r="B22" s="31" t="s">
        <v>46</v>
      </c>
      <c r="C22" s="32">
        <v>59788.4738</v>
      </c>
      <c r="D22" s="36">
        <v>3.5000000000000001E-3</v>
      </c>
      <c r="E22" s="21">
        <f t="shared" ref="E22:E24" si="0">+(C22-C$7)/C$8</f>
        <v>0</v>
      </c>
      <c r="F22" s="21">
        <f t="shared" ref="F22:F24" si="1">ROUND(2*E22,0)/2</f>
        <v>0</v>
      </c>
      <c r="G22" s="21">
        <f t="shared" ref="G22:G24" si="2">+C22-(C$7+F22*C$8)</f>
        <v>0</v>
      </c>
      <c r="K22" s="21">
        <f t="shared" ref="K22:K24" si="3">+G22</f>
        <v>0</v>
      </c>
      <c r="O22" s="21">
        <f t="shared" ref="O22:O24" ca="1" si="4">+C$11+C$12*$F22</f>
        <v>8.0135084808609144E-3</v>
      </c>
      <c r="Q22" s="27">
        <f t="shared" ref="Q22:Q24" si="5">+C22-15018.5</f>
        <v>44769.9738</v>
      </c>
    </row>
    <row r="23" spans="1:21" ht="12.95" customHeight="1" x14ac:dyDescent="0.2">
      <c r="A23" s="37" t="s">
        <v>45</v>
      </c>
      <c r="B23" s="31" t="s">
        <v>46</v>
      </c>
      <c r="C23" s="32">
        <v>59802.609600000003</v>
      </c>
      <c r="D23" s="36">
        <v>3.5000000000000001E-3</v>
      </c>
      <c r="E23" s="21">
        <f t="shared" si="0"/>
        <v>14.135800000003655</v>
      </c>
      <c r="F23" s="21">
        <f t="shared" si="1"/>
        <v>14</v>
      </c>
      <c r="G23" s="21">
        <f t="shared" si="2"/>
        <v>0.13580000000365544</v>
      </c>
      <c r="K23" s="21">
        <f t="shared" si="3"/>
        <v>0.13580000000365544</v>
      </c>
      <c r="O23" s="21">
        <f t="shared" ca="1" si="4"/>
        <v>8.2147967835159638E-3</v>
      </c>
      <c r="Q23" s="27">
        <f t="shared" si="5"/>
        <v>44784.109600000003</v>
      </c>
    </row>
    <row r="24" spans="1:21" ht="12.95" customHeight="1" x14ac:dyDescent="0.2">
      <c r="A24" s="37" t="s">
        <v>45</v>
      </c>
      <c r="B24" s="31" t="s">
        <v>46</v>
      </c>
      <c r="C24" s="32">
        <v>59853.3102</v>
      </c>
      <c r="D24" s="36">
        <v>3.5000000000000001E-3</v>
      </c>
      <c r="E24" s="21">
        <f t="shared" si="0"/>
        <v>64.83640000000014</v>
      </c>
      <c r="F24" s="21">
        <f t="shared" si="1"/>
        <v>65</v>
      </c>
      <c r="G24" s="21">
        <f t="shared" si="2"/>
        <v>-0.1635999999998603</v>
      </c>
      <c r="K24" s="21">
        <f t="shared" si="3"/>
        <v>-0.1635999999998603</v>
      </c>
      <c r="O24" s="21">
        <f t="shared" ca="1" si="4"/>
        <v>8.9480613146165032E-3</v>
      </c>
      <c r="Q24" s="27">
        <f t="shared" si="5"/>
        <v>44834.8102</v>
      </c>
    </row>
    <row r="25" spans="1:21" ht="12.95" customHeight="1" x14ac:dyDescent="0.2">
      <c r="A25" s="46" t="s">
        <v>51</v>
      </c>
      <c r="B25" s="47" t="s">
        <v>46</v>
      </c>
      <c r="C25" s="46">
        <v>60143.652800000003</v>
      </c>
      <c r="D25" s="46">
        <v>3.5000000000000001E-3</v>
      </c>
      <c r="E25" s="21">
        <f t="shared" ref="E25:E28" si="6">+(C25-C$7)/C$8</f>
        <v>355.17900000000373</v>
      </c>
      <c r="F25" s="21">
        <f t="shared" ref="F25:F28" si="7">ROUND(2*E25,0)/2</f>
        <v>355</v>
      </c>
      <c r="G25" s="21">
        <f t="shared" ref="G25:G28" si="8">+C25-(C$7+F25*C$8)</f>
        <v>0.17900000000372529</v>
      </c>
      <c r="K25" s="21">
        <f t="shared" ref="K25:K28" si="9">+G25</f>
        <v>0.17900000000372529</v>
      </c>
      <c r="O25" s="21">
        <f t="shared" ref="O25:O28" ca="1" si="10">+C$11+C$12*$F25</f>
        <v>1.3117604726756819E-2</v>
      </c>
      <c r="Q25" s="27">
        <f t="shared" ref="Q25:Q28" si="11">+C25-15018.5</f>
        <v>45125.152800000003</v>
      </c>
    </row>
    <row r="26" spans="1:21" ht="12.95" customHeight="1" x14ac:dyDescent="0.2">
      <c r="A26" s="46" t="s">
        <v>51</v>
      </c>
      <c r="B26" s="47" t="s">
        <v>46</v>
      </c>
      <c r="C26" s="46">
        <v>60159.665800000002</v>
      </c>
      <c r="D26" s="46">
        <v>3.5000000000000001E-3</v>
      </c>
      <c r="E26" s="21">
        <f t="shared" si="6"/>
        <v>371.19200000000274</v>
      </c>
      <c r="F26" s="21">
        <f t="shared" si="7"/>
        <v>371</v>
      </c>
      <c r="G26" s="21">
        <f t="shared" si="8"/>
        <v>0.19200000000273576</v>
      </c>
      <c r="K26" s="21">
        <f t="shared" si="9"/>
        <v>0.19200000000273576</v>
      </c>
      <c r="O26" s="21">
        <f t="shared" ca="1" si="10"/>
        <v>1.3347648501219733E-2</v>
      </c>
      <c r="Q26" s="27">
        <f t="shared" si="11"/>
        <v>45141.165800000002</v>
      </c>
    </row>
    <row r="27" spans="1:21" ht="12.95" customHeight="1" x14ac:dyDescent="0.2">
      <c r="A27" s="46" t="s">
        <v>51</v>
      </c>
      <c r="B27" s="47" t="s">
        <v>46</v>
      </c>
      <c r="C27" s="46">
        <v>60178.351199999997</v>
      </c>
      <c r="D27" s="46">
        <v>3.5000000000000001E-3</v>
      </c>
      <c r="E27" s="21">
        <f t="shared" si="6"/>
        <v>389.87739999999758</v>
      </c>
      <c r="F27" s="21">
        <f t="shared" si="7"/>
        <v>390</v>
      </c>
      <c r="G27" s="21">
        <f t="shared" si="8"/>
        <v>-0.12260000000242144</v>
      </c>
      <c r="K27" s="21">
        <f t="shared" si="9"/>
        <v>-0.12260000000242144</v>
      </c>
      <c r="O27" s="21">
        <f t="shared" ca="1" si="10"/>
        <v>1.3620825483394442E-2</v>
      </c>
      <c r="Q27" s="27">
        <f t="shared" si="11"/>
        <v>45159.851199999997</v>
      </c>
    </row>
    <row r="28" spans="1:21" ht="12.95" customHeight="1" x14ac:dyDescent="0.2">
      <c r="A28" s="46" t="s">
        <v>51</v>
      </c>
      <c r="B28" s="47" t="s">
        <v>46</v>
      </c>
      <c r="C28" s="46">
        <v>60213.340600000003</v>
      </c>
      <c r="D28" s="46">
        <v>3.5000000000000001E-3</v>
      </c>
      <c r="E28" s="21">
        <f t="shared" si="6"/>
        <v>424.86680000000342</v>
      </c>
      <c r="F28" s="21">
        <f t="shared" si="7"/>
        <v>425</v>
      </c>
      <c r="G28" s="21">
        <f t="shared" si="8"/>
        <v>-0.13319999999657739</v>
      </c>
      <c r="K28" s="21">
        <f t="shared" si="9"/>
        <v>-0.13319999999657739</v>
      </c>
      <c r="O28" s="21">
        <f t="shared" ca="1" si="10"/>
        <v>1.4124046240032068E-2</v>
      </c>
      <c r="Q28" s="27">
        <f t="shared" si="11"/>
        <v>45194.840600000003</v>
      </c>
    </row>
    <row r="29" spans="1:21" ht="12.95" customHeight="1" x14ac:dyDescent="0.2">
      <c r="A29" s="37"/>
      <c r="B29" s="31"/>
      <c r="C29" s="32"/>
      <c r="D29" s="36"/>
      <c r="Q29" s="27"/>
    </row>
    <row r="30" spans="1:21" ht="12.95" customHeight="1" x14ac:dyDescent="0.2">
      <c r="A30" s="37"/>
      <c r="B30" s="31"/>
      <c r="C30" s="32"/>
      <c r="D30" s="36"/>
      <c r="Q30" s="27"/>
    </row>
    <row r="31" spans="1:21" ht="12.95" customHeight="1" x14ac:dyDescent="0.2">
      <c r="A31" s="23"/>
      <c r="B31" s="22"/>
      <c r="C31" s="23"/>
      <c r="D31" s="35"/>
      <c r="Q31" s="27"/>
    </row>
    <row r="32" spans="1:21" ht="12.95" customHeight="1" x14ac:dyDescent="0.2">
      <c r="A32" s="23"/>
      <c r="B32" s="22"/>
      <c r="C32" s="23"/>
      <c r="D32" s="35"/>
      <c r="Q32" s="27"/>
    </row>
    <row r="33" spans="1:17" ht="12.95" customHeight="1" x14ac:dyDescent="0.2">
      <c r="A33" s="23"/>
      <c r="B33" s="22"/>
      <c r="C33" s="23"/>
      <c r="D33" s="35"/>
      <c r="Q33" s="27"/>
    </row>
    <row r="34" spans="1:17" ht="12.95" customHeight="1" x14ac:dyDescent="0.2">
      <c r="A34" s="23"/>
      <c r="B34" s="22"/>
      <c r="C34" s="23"/>
      <c r="D34" s="35"/>
    </row>
    <row r="35" spans="1:17" ht="12.95" customHeight="1" x14ac:dyDescent="0.2">
      <c r="A35" s="23"/>
      <c r="B35" s="22"/>
      <c r="C35" s="23"/>
      <c r="D35" s="35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2024-08-21T03:58:43Z</dcterms:modified>
</cp:coreProperties>
</file>