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4EDC57-DD10-475D-9BD7-42DDCFCF84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1" i="1"/>
  <c r="F21" i="1" s="1"/>
  <c r="G21" i="1" s="1"/>
  <c r="I21" i="1" s="1"/>
  <c r="D9" i="1"/>
  <c r="E9" i="1"/>
  <c r="F16" i="1"/>
  <c r="C17" i="1"/>
  <c r="Q21" i="1"/>
  <c r="E22" i="1"/>
  <c r="F22" i="1"/>
  <c r="G22" i="1" s="1"/>
  <c r="K22" i="1" s="1"/>
  <c r="C12" i="1"/>
  <c r="C11" i="1"/>
  <c r="O21" i="1" l="1"/>
  <c r="C15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<sst xmlns="http://schemas.openxmlformats.org/spreadsheetml/2006/main" count="62" uniqueCount="56">
  <si>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</si>
  <si>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</si>
  <si>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</si>
  <si>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</si>
  <si>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</si>
  <si>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</si>
  <si>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</si>
  <si>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</si>
  <si>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</si>
  <si>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</si>
  <si>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</si>
  <si>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</si>
  <si>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</si>
  <si>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</si>
  <si>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</si>
  <si>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</si>
  <si>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</si>
  <si>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</si>
  <si>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</si>
  <si>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</si>
  <si>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</si>
  <si>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</si>
  <si>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</si>
  <si>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</si>
  <si>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</si>
  <si>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</si>
  <si>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</si>
  <si>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</si>
  <si>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</si>
  <si>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</si>
  <si>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</si>
  <si>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</si>
  <si>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</si>
  <si>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</si>
  <si>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</si>
  <si>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</si>
  <si>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</si>
  <si>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</si>
  <si>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</si>
  <si>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</si>
  <si>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</si>
  <si>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</si>
  <si>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</si>
  <si>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</si>
  <si>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V0583 Cyg</t>
  </si>
  <si>
    <t>2019G</t>
  </si>
  <si>
    <t>G3593-3223</t>
  </si>
  <si>
    <t>EA</t>
  </si>
  <si>
    <t>pr_</t>
  </si>
  <si>
    <t>V0583</t>
  </si>
  <si>
    <t>0583</t>
  </si>
  <si>
    <t>Cyg</t>
  </si>
  <si>
    <t>as of 2019-07-05</t>
  </si>
  <si>
    <t>GCVS</t>
  </si>
  <si>
    <t>VSX</t>
  </si>
  <si>
    <t>V0583 Cyg / GSC 3593-3223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</si>
</sst>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V0583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9-4933-ADDB-F0F6C6805F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9-4933-ADDB-F0F6C6805F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9-4933-ADDB-F0F6C6805F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-0.30261599997174926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9-4933-ADDB-F0F6C6805F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9-4933-ADDB-F0F6C6805F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9-4933-ADDB-F0F6C6805F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9-4933-ADDB-F0F6C6805F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-0.30261599997174926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9-4933-ADDB-F0F6C6805F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9-4933-ADDB-F0F6C6805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49112"/>
        <c:axId val="1"/>
      </c:scatterChart>
      <c:valAx>
        <c:axId val="772749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74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E57503-1FD2-6273-EF64-6328E9D66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55</v>
      </c>
      <c r="F1" s="31" t="s">
        <v>44</v>
      </c>
      <c r="G1" s="32" t="s">
        <v>45</v>
      </c>
      <c r="H1" s="33"/>
      <c r="I1" s="34" t="s">
        <v>46</v>
      </c>
      <c r="J1" s="35" t="s">
        <v>44</v>
      </c>
      <c r="K1" s="36">
        <v>21.1235</v>
      </c>
      <c r="L1" s="37">
        <v>48.035699999999999</v>
      </c>
      <c r="M1" s="38">
        <v>31030.418000000063</v>
      </c>
      <c r="N1" s="38">
        <v>4.8062480000000001</v>
      </c>
      <c r="O1" s="41" t="s">
        <v>47</v>
      </c>
      <c r="P1">
        <v>14.8</v>
      </c>
      <c r="Q1">
        <v>15.7</v>
      </c>
      <c r="R1" t="s">
        <v>48</v>
      </c>
      <c r="S1" t="s">
        <v>15</v>
      </c>
      <c r="T1" t="s">
        <v>49</v>
      </c>
      <c r="U1" t="s">
        <v>50</v>
      </c>
      <c r="V1" t="s">
        <v>51</v>
      </c>
    </row>
    <row r="2" spans="1:22" x14ac:dyDescent="0.2">
      <c r="A2" t="s">
        <v>25</v>
      </c>
      <c r="B2" t="s">
        <v>47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>
        <v>31030.418000000063</v>
      </c>
      <c r="D4" s="28" t="s">
        <v>39</v>
      </c>
      <c r="E4" s="42" t="s">
        <v>52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45">
        <v>31030.418000000063</v>
      </c>
      <c r="D7" s="29" t="s">
        <v>53</v>
      </c>
    </row>
    <row r="8" spans="1:22" x14ac:dyDescent="0.2">
      <c r="A8" t="s">
        <v>5</v>
      </c>
      <c r="C8" s="45">
        <v>4.8062480000000001</v>
      </c>
      <c r="D8" s="29" t="s">
        <v>54</v>
      </c>
    </row>
    <row r="9" spans="1:22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-5.3165144056877948E-5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58387.279000000097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4.8061948348559431</v>
      </c>
      <c r="E16" s="14" t="s">
        <v>32</v>
      </c>
      <c r="F16" s="40">
        <f ca="1">NOW()+15018.5+$C$5/24</f>
        <v>60340.719340509255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6099.5</v>
      </c>
    </row>
    <row r="18" spans="1:21" ht="14.25" thickTop="1" thickBot="1" x14ac:dyDescent="0.25">
      <c r="A18" s="16" t="s">
        <v>7</v>
      </c>
      <c r="B18" s="10"/>
      <c r="C18" s="19">
        <f ca="1">+C15</f>
        <v>58387.279000000097</v>
      </c>
      <c r="D18" s="20">
        <f ca="1">+C16</f>
        <v>4.8061948348559431</v>
      </c>
      <c r="E18" s="14" t="s">
        <v>38</v>
      </c>
      <c r="F18" s="23">
        <f ca="1">ROUND(2*(F16-$C$15)/$C$16,0)/2+F15</f>
        <v>407.5</v>
      </c>
    </row>
    <row r="19" spans="1:21" ht="13.5" thickTop="1" x14ac:dyDescent="0.2">
      <c r="E19" s="14" t="s">
        <v>33</v>
      </c>
      <c r="F19" s="18">
        <f ca="1">+$C$15+$C$16*F18-15018.5-$C$5/24</f>
        <v>45327.699228537233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53</v>
      </c>
      <c r="C21" s="8">
        <v>31030.418000000063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16011.918000000063</v>
      </c>
    </row>
    <row r="22" spans="1:21" x14ac:dyDescent="0.2">
      <c r="A22" s="43" t="s">
        <v>0</v>
      </c>
      <c r="B22" s="44" t="s">
        <v>1</v>
      </c>
      <c r="C22" s="43">
        <v>58387.279000000097</v>
      </c>
      <c r="D22" s="43" t="s">
        <v>15</v>
      </c>
      <c r="E22">
        <f>+(C22-C$7)/C$8</f>
        <v>5691.9370369569015</v>
      </c>
      <c r="F22">
        <f>ROUND(2*E22,0)/2</f>
        <v>5692</v>
      </c>
      <c r="G22">
        <f>+C22-(C$7+F22*C$8)</f>
        <v>-0.30261599997174926</v>
      </c>
      <c r="K22">
        <f>+G22</f>
        <v>-0.30261599997174926</v>
      </c>
      <c r="O22">
        <f ca="1">+C$11+C$12*$F22</f>
        <v>-0.30261599997174926</v>
      </c>
      <c r="Q22" s="2">
        <f>+C22-15018.5</f>
        <v>43368.779000000097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361" r:id="rId1" display="http://vsolj.cetus-net.org/bulletin.html"/>
    <hyperlink ref="H64354" r:id="rId2" display="https://www.aavso.org/ejaavso"/>
    <hyperlink ref="I64361" r:id="rId3" display="http://vsolj.cetus-net.org/bulletin.html"/>
    <hyperlink ref="AQ58012" r:id="rId4" display="http://cdsbib.u-strasbg.fr/cgi-bin/cdsbib?1990RMxAA..21..381G"/>
    <hyperlink ref="H64358" r:id="rId5" display="https://www.aavso.org/ejaavso"/>
    <hyperlink ref="AP5376" r:id="rId6" display="http://cdsbib.u-strasbg.fr/cgi-bin/cdsbib?1990RMxAA..21..381G"/>
    <hyperlink ref="AP5379" r:id="rId7" display="http://cdsbib.u-strasbg.fr/cgi-bin/cdsbib?1990RMxAA..21..381G"/>
    <hyperlink ref="AP5377" r:id="rId8" display="http://cdsbib.u-strasbg.fr/cgi-bin/cdsbib?1990RMxAA..21..381G"/>
    <hyperlink ref="AP5361" r:id="rId9" display="http://cdsbib.u-strasbg.fr/cgi-bin/cdsbib?1990RMxAA..21..381G"/>
    <hyperlink ref="AQ5590" r:id="rId10" display="http://cdsbib.u-strasbg.fr/cgi-bin/cdsbib?1990RMxAA..21..381G"/>
    <hyperlink ref="AQ5594" r:id="rId11" display="http://cdsbib.u-strasbg.fr/cgi-bin/cdsbib?1990RMxAA..21..381G"/>
    <hyperlink ref="AQ65274" r:id="rId12" display="http://cdsbib.u-strasbg.fr/cgi-bin/cdsbib?1990RMxAA..21..381G"/>
    <hyperlink ref="I2482" r:id="rId13" display="http://vsolj.cetus-net.org/bulletin.html"/>
    <hyperlink ref="H2482" r:id="rId14" display="http://vsolj.cetus-net.org/bulletin.html"/>
    <hyperlink ref="AQ399" r:id="rId15" display="http://cdsbib.u-strasbg.fr/cgi-bin/cdsbib?1990RMxAA..21..381G"/>
    <hyperlink ref="AQ398" r:id="rId16" display="http://cdsbib.u-strasbg.fr/cgi-bin/cdsbib?1990RMxAA..21..381G"/>
    <hyperlink ref="AP3652" r:id="rId17" display="http://cdsbib.u-strasbg.fr/cgi-bin/cdsbib?1990RMxAA..21..381G"/>
    <hyperlink ref="AP3670" r:id="rId18" display="http://cdsbib.u-strasbg.fr/cgi-bin/cdsbib?1990RMxAA..21..381G"/>
    <hyperlink ref="AP3671" r:id="rId19" display="http://cdsbib.u-strasbg.fr/cgi-bin/cdsbib?1990RMxAA..21..381G"/>
    <hyperlink ref="AP366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2024-01-31T04:15:51Z</dcterms:modified>
</cp:coreProperties>
</file>