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FA2FD76-5161-48A3-A985-4936AB6E00E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F16" i="1"/>
  <c r="Q24" i="1"/>
  <c r="G13" i="2"/>
  <c r="C13" i="2"/>
  <c r="G12" i="2"/>
  <c r="C12" i="2"/>
  <c r="E12" i="2"/>
  <c r="G11" i="2"/>
  <c r="C11" i="2"/>
  <c r="H13" i="2"/>
  <c r="D13" i="2"/>
  <c r="B13" i="2"/>
  <c r="A13" i="2"/>
  <c r="H12" i="2"/>
  <c r="D12" i="2"/>
  <c r="B12" i="2"/>
  <c r="A12" i="2"/>
  <c r="H11" i="2"/>
  <c r="D11" i="2"/>
  <c r="B11" i="2"/>
  <c r="A11" i="2"/>
  <c r="Q22" i="1"/>
  <c r="Q23" i="1"/>
  <c r="C8" i="1"/>
  <c r="C7" i="1"/>
  <c r="E23" i="1"/>
  <c r="F23" i="1"/>
  <c r="G23" i="1"/>
  <c r="J23" i="1"/>
  <c r="E21" i="1"/>
  <c r="F21" i="1"/>
  <c r="C17" i="1"/>
  <c r="Q21" i="1"/>
  <c r="E13" i="2"/>
  <c r="G21" i="1"/>
  <c r="H21" i="1"/>
  <c r="E22" i="1"/>
  <c r="F22" i="1"/>
  <c r="G22" i="1"/>
  <c r="E24" i="1"/>
  <c r="F24" i="1"/>
  <c r="G24" i="1"/>
  <c r="K24" i="1"/>
  <c r="J22" i="1"/>
  <c r="E11" i="2"/>
  <c r="C12" i="1"/>
  <c r="C11" i="1"/>
  <c r="O22" i="1" l="1"/>
  <c r="O24" i="1"/>
  <c r="O21" i="1"/>
  <c r="O23" i="1"/>
  <c r="C15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<sst xmlns="http://schemas.openxmlformats.org/spreadsheetml/2006/main" count="90" uniqueCount="70">
  <si>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</si>
  <si>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</si>
  <si>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</si>
  <si>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</si>
  <si>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</si>
  <si>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</si>
  <si>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</si>
  <si>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</si>
  <si>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</si>
  <si>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</si>
  <si>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</si>
  <si>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</si>
  <si>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</si>
  <si>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</si>
  <si>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</si>
  <si>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</si>
  <si>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</si>
  <si>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</si>
  <si>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</si>
  <si>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</si>
  <si>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</si>
  <si>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</si>
  <si>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</si>
  <si>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</si>
  <si>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</si>
  <si>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</si>
  <si>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S5</t>
  </si>
  <si>
    <t>S6</t>
  </si>
  <si>
    <t>Misc</t>
  </si>
  <si>
    <t># of data points:</t>
  </si>
  <si>
    <t>IBVS 5731</t>
  </si>
  <si>
    <t>EA/SD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</si>
  <si>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</si>
  <si>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</si>
  <si>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</si>
  <si>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</si>
  <si>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</si>
  <si>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</si>
  <si>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</si>
  <si>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</si>
  <si>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</si>
  <si>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</si>
  <si>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</si>
  <si>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2453619.5305 </t>
  </si>
  <si>
    <t> 06.09.2005 00:43 </t>
  </si>
  <si>
    <t> 0.2118 </t>
  </si>
  <si>
    <t>C </t>
  </si>
  <si>
    <t>-I</t>
  </si>
  <si>
    <t> F. Agerer </t>
  </si>
  <si>
    <t>BAVM 178 </t>
  </si>
  <si>
    <t>2453621.4891 </t>
  </si>
  <si>
    <t> 07.09.2005 23:44 </t>
  </si>
  <si>
    <t>13066</t>
  </si>
  <si>
    <t> 0.2148 </t>
  </si>
  <si>
    <t>2455074.5098 </t>
  </si>
  <si>
    <t> 31.08.2009 00:14 </t>
  </si>
  <si>
    <t>13809</t>
  </si>
  <si>
    <t> 0.2173 </t>
  </si>
  <si>
    <t> F.Agerer </t>
  </si>
  <si>
    <t>BAVM 212 </t>
  </si>
  <si>
    <t>I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</si>
  <si>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</si>
  <si>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</si>
  <si>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</si>
  <si>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</si>
  <si>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</si>
  <si>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</si>
  <si>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</si>
  <si>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</si>
  <si>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V0587 Cyg / 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</si>
</sst>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6" fillId="0" borderId="1" applyNumberFormat="0" applyFont="0" applyFill="0" applyAlignment="0" applyProtection="0"/>
  </cellStyleXfs>
  <cellXfs count="46">
    <xf numFmtId="0" fontId="0" fillId="0" borderId="0" xfId="0" applyAlignment="1"/>
    <xf numFmtId="14" fontId="0" fillId="0" borderId="0" xfId="0" applyNumberFormat="1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/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0" xfId="0" applyFont="1" applyAlignment="1"/>
    <xf numFmtId="0" fontId="0" fillId="0" borderId="0" xfId="0" applyAlignment="1">
      <alignment horizontal="left"/>
    </xf>
    <xf numFmtId="0" fontId="4" fillId="0" borderId="0" xfId="0" applyFont="1">
      <alignment vertical="top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0" fillId="0" borderId="0" xfId="0">
      <alignment vertical="top"/>
    </xf>
    <xf numFmtId="0" fontId="10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1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4" fillId="2" borderId="11" xfId="0" applyFont="1" applyFill="1" applyBorder="1" applyAlignment="1">
      <alignment horizontal="left" vertical="top" wrapText="1" indent="1"/>
    </xf>
    <xf numFmtId="0" fontId="4" fillId="2" borderId="11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right" vertical="top" wrapText="1"/>
    </xf>
    <xf numFmtId="0" fontId="11" fillId="2" borderId="11" xfId="7" applyFill="1" applyBorder="1" applyAlignment="1" applyProtection="1">
      <alignment horizontal="right" vertical="top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7" fillId="0" borderId="0" xfId="0" applyFont="1">
      <alignment vertical="top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22" fontId="7" fillId="0" borderId="0" xfId="0" applyNumberFormat="1" applyFont="1">
      <alignment vertical="top"/>
    </xf>
    <xf numFmtId="0" fontId="17" fillId="0" borderId="0" xfId="0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V0587 Cyg - O-C Diagr.</a:t>
            </a:r>
          </a:p>
        </c:rich>
      </c:tx>
      <c:layout>
        <c:manualLayout>
          <c:xMode val="edge"/>
          <c:yMode val="edge"/>
          <c:x val="0.3634898384067096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678942920199375"/>
          <c:w val="0.81583263062322564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13065</c:v>
                </c:pt>
                <c:pt idx="2">
                  <c:v>13066</c:v>
                </c:pt>
                <c:pt idx="3">
                  <c:v>13809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1A-4960-A02A-86748756D8F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1.9E-3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1.9E-3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13065</c:v>
                </c:pt>
                <c:pt idx="2">
                  <c:v>13066</c:v>
                </c:pt>
                <c:pt idx="3">
                  <c:v>13809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1A-4960-A02A-86748756D8F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1.9E-3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1.9E-3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13065</c:v>
                </c:pt>
                <c:pt idx="2">
                  <c:v>13066</c:v>
                </c:pt>
                <c:pt idx="3">
                  <c:v>13809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0.21184999999968568</c:v>
                </c:pt>
                <c:pt idx="2">
                  <c:v>0.21483999999327352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1A-4960-A02A-86748756D8F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1.9E-3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1.9E-3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13065</c:v>
                </c:pt>
                <c:pt idx="2">
                  <c:v>13066</c:v>
                </c:pt>
                <c:pt idx="3">
                  <c:v>13809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0.21730999999272171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1A-4960-A02A-86748756D8F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1.9E-3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1.9E-3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13065</c:v>
                </c:pt>
                <c:pt idx="2">
                  <c:v>13066</c:v>
                </c:pt>
                <c:pt idx="3">
                  <c:v>13809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1A-4960-A02A-86748756D8F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1.9E-3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1.9E-3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13065</c:v>
                </c:pt>
                <c:pt idx="2">
                  <c:v>13066</c:v>
                </c:pt>
                <c:pt idx="3">
                  <c:v>13809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61A-4960-A02A-86748756D8F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1.9E-3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1.9E-3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13065</c:v>
                </c:pt>
                <c:pt idx="2">
                  <c:v>13066</c:v>
                </c:pt>
                <c:pt idx="3">
                  <c:v>13809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61A-4960-A02A-86748756D8F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13065</c:v>
                </c:pt>
                <c:pt idx="2">
                  <c:v>13066</c:v>
                </c:pt>
                <c:pt idx="3">
                  <c:v>13809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0.14361427954880546</c:v>
                </c:pt>
                <c:pt idx="1">
                  <c:v>0.21334132794383526</c:v>
                </c:pt>
                <c:pt idx="2">
                  <c:v>0.21334666487827039</c:v>
                </c:pt>
                <c:pt idx="3">
                  <c:v>0.21731200716357518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61A-4960-A02A-86748756D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034272"/>
        <c:axId val="1"/>
      </c:scatterChart>
      <c:valAx>
        <c:axId val="722034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034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94039577847599"/>
          <c:y val="0.9204921861831491"/>
          <c:w val="0.6752832228766234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16</xdr:col>
      <xdr:colOff>361950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A21D73D-673B-6C6D-A6F1-DECEFFBC94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12" TargetMode="External"/><Relationship Id="rId2" Type="http://schemas.openxmlformats.org/officeDocument/2006/relationships/hyperlink" Target="http://www.bav-astro.de/sfs/BAVM_link.php?BAVMnr=178" TargetMode="External"/><Relationship Id="rId1" Type="http://schemas.openxmlformats.org/officeDocument/2006/relationships/hyperlink" Target="http://www.bav-astro.de/sfs/BAVM_link.php?BAVMnr=1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8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45" t="s">
        <v>69</v>
      </c>
    </row>
    <row r="2" spans="1:6" x14ac:dyDescent="0.2">
      <c r="A2" t="s">
        <v>25</v>
      </c>
      <c r="B2" s="19" t="s">
        <v>31</v>
      </c>
      <c r="C2" s="5"/>
      <c r="D2" s="5"/>
    </row>
    <row r="3" spans="1:6" ht="13.5" thickBot="1" x14ac:dyDescent="0.25"/>
    <row r="4" spans="1:6" ht="14.25" thickTop="1" thickBot="1" x14ac:dyDescent="0.25">
      <c r="A4" s="7" t="s">
        <v>0</v>
      </c>
      <c r="C4" s="12">
        <v>28069.274000000001</v>
      </c>
      <c r="D4" s="13">
        <v>1.9556100000000001</v>
      </c>
    </row>
    <row r="5" spans="1:6" x14ac:dyDescent="0.2">
      <c r="A5" s="35" t="s">
        <v>61</v>
      </c>
      <c r="B5" s="19"/>
      <c r="C5" s="36">
        <v>-9.5</v>
      </c>
      <c r="D5" s="19" t="s">
        <v>62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28069.274000000001</v>
      </c>
    </row>
    <row r="8" spans="1:6" x14ac:dyDescent="0.2">
      <c r="A8" t="s">
        <v>3</v>
      </c>
      <c r="C8">
        <f>+D4</f>
        <v>1.9556100000000001</v>
      </c>
    </row>
    <row r="9" spans="1:6" x14ac:dyDescent="0.2">
      <c r="A9" s="37" t="s">
        <v>63</v>
      </c>
      <c r="B9" s="38">
        <v>22</v>
      </c>
      <c r="C9" s="39" t="str">
        <f>"F"&amp;B9</f>
        <v>F22</v>
      </c>
      <c r="D9" s="40" t="str">
        <f>"G"&amp;B9</f>
        <v>G22</v>
      </c>
    </row>
    <row r="10" spans="1:6" ht="13.5" thickBot="1" x14ac:dyDescent="0.25">
      <c r="C10" s="6" t="s">
        <v>20</v>
      </c>
      <c r="D10" s="6" t="s">
        <v>21</v>
      </c>
    </row>
    <row r="11" spans="1:6" x14ac:dyDescent="0.2">
      <c r="A11" t="s">
        <v>16</v>
      </c>
      <c r="C11" s="41">
        <f ca="1">INTERCEPT(INDIRECT($D$9):G978,INDIRECT($C$9):F978)</f>
        <v>0.14361427954880546</v>
      </c>
      <c r="D11" s="5"/>
    </row>
    <row r="12" spans="1:6" x14ac:dyDescent="0.2">
      <c r="A12" t="s">
        <v>17</v>
      </c>
      <c r="C12" s="41">
        <f ca="1">SLOPE(INDIRECT($D$9):G978,INDIRECT($C$9):F978)</f>
        <v>5.3369344351343133E-6</v>
      </c>
      <c r="D12" s="5"/>
    </row>
    <row r="13" spans="1:6" x14ac:dyDescent="0.2">
      <c r="A13" t="s">
        <v>19</v>
      </c>
      <c r="C13" s="5" t="s">
        <v>14</v>
      </c>
      <c r="D13" s="5"/>
    </row>
    <row r="14" spans="1:6" x14ac:dyDescent="0.2">
      <c r="A14" t="s">
        <v>24</v>
      </c>
    </row>
    <row r="15" spans="1:6" x14ac:dyDescent="0.2">
      <c r="A15" s="2" t="s">
        <v>18</v>
      </c>
      <c r="C15" s="10">
        <f ca="1">($C$7+C$11)+($C$8+C$12)*INT(MAX($F21:$F3533))</f>
        <v>55074.509802007167</v>
      </c>
      <c r="E15" s="42" t="s">
        <v>64</v>
      </c>
      <c r="F15" s="36">
        <v>1</v>
      </c>
    </row>
    <row r="16" spans="1:6" x14ac:dyDescent="0.2">
      <c r="A16" s="7" t="s">
        <v>4</v>
      </c>
      <c r="C16" s="11">
        <f ca="1">+$C$8+C$12</f>
        <v>1.9556153369344351</v>
      </c>
      <c r="E16" s="42" t="s">
        <v>65</v>
      </c>
      <c r="F16" s="43">
        <f ca="1">NOW()+15018.5+$C$5/24</f>
        <v>60340.719902662036</v>
      </c>
    </row>
    <row r="17" spans="1:18" ht="13.5" thickBot="1" x14ac:dyDescent="0.25">
      <c r="A17" s="14" t="s">
        <v>29</v>
      </c>
      <c r="C17">
        <f>COUNT(C21:C2191)</f>
        <v>4</v>
      </c>
      <c r="E17" s="42" t="s">
        <v>66</v>
      </c>
      <c r="F17" s="43">
        <f ca="1">ROUND(2*(F16-$C$7)/$C$8,0)/2+F15</f>
        <v>16503</v>
      </c>
    </row>
    <row r="18" spans="1:18" ht="14.25" thickTop="1" thickBot="1" x14ac:dyDescent="0.25">
      <c r="A18" s="7" t="s">
        <v>5</v>
      </c>
      <c r="C18" s="3">
        <f ca="1">+C15</f>
        <v>55074.509802007167</v>
      </c>
      <c r="D18" s="4">
        <f ca="1">+C16</f>
        <v>1.9556153369344351</v>
      </c>
      <c r="E18" s="42" t="s">
        <v>67</v>
      </c>
      <c r="F18" s="40">
        <f ca="1">ROUND(2*(F16-$C$15)/$C$16,0)/2+F15</f>
        <v>2694</v>
      </c>
    </row>
    <row r="19" spans="1:18" ht="13.5" thickTop="1" x14ac:dyDescent="0.2">
      <c r="E19" s="42" t="s">
        <v>68</v>
      </c>
      <c r="F19" s="44">
        <f ca="1">+$C$15+$C$16*F18-15018.5-$C$5/24</f>
        <v>45324.833353041868</v>
      </c>
    </row>
    <row r="20" spans="1:18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39</v>
      </c>
      <c r="I20" s="9" t="s">
        <v>42</v>
      </c>
      <c r="J20" s="9" t="s">
        <v>36</v>
      </c>
      <c r="K20" s="9" t="s">
        <v>34</v>
      </c>
      <c r="L20" s="9" t="s">
        <v>26</v>
      </c>
      <c r="M20" s="9" t="s">
        <v>27</v>
      </c>
      <c r="N20" s="9" t="s">
        <v>28</v>
      </c>
      <c r="O20" s="9" t="s">
        <v>23</v>
      </c>
      <c r="P20" s="8" t="s">
        <v>22</v>
      </c>
      <c r="Q20" s="6" t="s">
        <v>15</v>
      </c>
    </row>
    <row r="21" spans="1:18" x14ac:dyDescent="0.2">
      <c r="A21" t="s">
        <v>12</v>
      </c>
      <c r="C21" s="15">
        <v>28069.274000000001</v>
      </c>
      <c r="D21" s="15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0.14361427954880546</v>
      </c>
      <c r="Q21" s="1">
        <f>+C21-15018.5</f>
        <v>13050.774000000001</v>
      </c>
    </row>
    <row r="22" spans="1:18" x14ac:dyDescent="0.2">
      <c r="A22" s="16" t="s">
        <v>30</v>
      </c>
      <c r="B22" s="17"/>
      <c r="C22" s="18">
        <v>53619.530500000001</v>
      </c>
      <c r="D22" s="18">
        <v>1.1999999999999999E-3</v>
      </c>
      <c r="E22">
        <f>+(C22-C$7)/C$8</f>
        <v>13065.108329370374</v>
      </c>
      <c r="F22">
        <f>ROUND(2*E22,0)/2</f>
        <v>13065</v>
      </c>
      <c r="G22">
        <f>+C22-(C$7+F22*C$8)</f>
        <v>0.21184999999968568</v>
      </c>
      <c r="J22">
        <f>+G22</f>
        <v>0.21184999999968568</v>
      </c>
      <c r="O22">
        <f ca="1">+C$11+C$12*$F22</f>
        <v>0.21334132794383526</v>
      </c>
      <c r="Q22" s="1">
        <f>+C22-15018.5</f>
        <v>38601.030500000001</v>
      </c>
      <c r="R22" t="s">
        <v>36</v>
      </c>
    </row>
    <row r="23" spans="1:18" x14ac:dyDescent="0.2">
      <c r="A23" s="16" t="s">
        <v>30</v>
      </c>
      <c r="B23" s="17"/>
      <c r="C23" s="18">
        <v>53621.489099999999</v>
      </c>
      <c r="D23" s="18">
        <v>1.9E-3</v>
      </c>
      <c r="E23">
        <f>+(C23-C$7)/C$8</f>
        <v>13066.109858305079</v>
      </c>
      <c r="F23">
        <f>ROUND(2*E23,0)/2</f>
        <v>13066</v>
      </c>
      <c r="G23">
        <f>+C23-(C$7+F23*C$8)</f>
        <v>0.21483999999327352</v>
      </c>
      <c r="J23">
        <f>+G23</f>
        <v>0.21483999999327352</v>
      </c>
      <c r="O23">
        <f ca="1">+C$11+C$12*$F23</f>
        <v>0.21334666487827039</v>
      </c>
      <c r="Q23" s="1">
        <f>+C23-15018.5</f>
        <v>38602.989099999999</v>
      </c>
      <c r="R23" t="s">
        <v>36</v>
      </c>
    </row>
    <row r="24" spans="1:18" x14ac:dyDescent="0.2">
      <c r="A24" s="33" t="s">
        <v>59</v>
      </c>
      <c r="B24" s="34" t="s">
        <v>60</v>
      </c>
      <c r="C24" s="33">
        <v>55074.5098</v>
      </c>
      <c r="D24" s="33" t="s">
        <v>42</v>
      </c>
      <c r="E24">
        <f>+(C24-C$7)/C$8</f>
        <v>13809.111121338097</v>
      </c>
      <c r="F24">
        <f>ROUND(2*E24,0)/2</f>
        <v>13809</v>
      </c>
      <c r="G24">
        <f>+C24-(C$7+F24*C$8)</f>
        <v>0.21730999999272171</v>
      </c>
      <c r="K24">
        <f>+G24</f>
        <v>0.21730999999272171</v>
      </c>
      <c r="O24">
        <f ca="1">+C$11+C$12*$F24</f>
        <v>0.21731200716357518</v>
      </c>
      <c r="Q24" s="1">
        <f>+C24-15018.5</f>
        <v>40056.0098</v>
      </c>
    </row>
    <row r="25" spans="1:18" x14ac:dyDescent="0.2">
      <c r="C25" s="15"/>
      <c r="D25" s="15"/>
      <c r="Q25" s="1"/>
    </row>
    <row r="26" spans="1:18" x14ac:dyDescent="0.2">
      <c r="C26" s="15"/>
      <c r="D26" s="15"/>
      <c r="Q26" s="1"/>
    </row>
    <row r="27" spans="1:18" x14ac:dyDescent="0.2">
      <c r="C27" s="15"/>
      <c r="D27" s="15"/>
      <c r="Q27" s="1"/>
    </row>
    <row r="28" spans="1:18" x14ac:dyDescent="0.2">
      <c r="C28" s="15"/>
      <c r="D28" s="15"/>
      <c r="Q28" s="1"/>
    </row>
    <row r="29" spans="1:18" x14ac:dyDescent="0.2">
      <c r="C29" s="15"/>
      <c r="D29" s="15"/>
      <c r="Q29" s="1"/>
    </row>
    <row r="30" spans="1:18" x14ac:dyDescent="0.2">
      <c r="C30" s="15"/>
      <c r="D30" s="15"/>
      <c r="Q30" s="1"/>
    </row>
    <row r="31" spans="1:18" x14ac:dyDescent="0.2">
      <c r="C31" s="15"/>
      <c r="D31" s="15"/>
      <c r="Q31" s="1"/>
    </row>
    <row r="32" spans="1:18" x14ac:dyDescent="0.2">
      <c r="C32" s="15"/>
      <c r="D32" s="15"/>
      <c r="Q32" s="1"/>
    </row>
    <row r="33" spans="3:17" x14ac:dyDescent="0.2">
      <c r="C33" s="15"/>
      <c r="D33" s="15"/>
      <c r="Q33" s="1"/>
    </row>
    <row r="34" spans="3:17" x14ac:dyDescent="0.2">
      <c r="C34" s="15"/>
      <c r="D34" s="15"/>
    </row>
    <row r="35" spans="3:17" x14ac:dyDescent="0.2">
      <c r="C35" s="15"/>
      <c r="D35" s="15"/>
    </row>
    <row r="36" spans="3:17" x14ac:dyDescent="0.2">
      <c r="C36" s="15"/>
      <c r="D36" s="15"/>
    </row>
    <row r="37" spans="3:17" x14ac:dyDescent="0.2">
      <c r="C37" s="15"/>
      <c r="D37" s="15"/>
    </row>
    <row r="38" spans="3:17" x14ac:dyDescent="0.2">
      <c r="C38" s="15"/>
      <c r="D38" s="15"/>
    </row>
    <row r="39" spans="3:17" x14ac:dyDescent="0.2">
      <c r="C39" s="15"/>
      <c r="D39" s="15"/>
    </row>
    <row r="40" spans="3:17" x14ac:dyDescent="0.2">
      <c r="C40" s="15"/>
      <c r="D40" s="15"/>
    </row>
    <row r="41" spans="3:17" x14ac:dyDescent="0.2">
      <c r="C41" s="15"/>
      <c r="D41" s="15"/>
    </row>
    <row r="42" spans="3:17" x14ac:dyDescent="0.2">
      <c r="C42" s="15"/>
      <c r="D42" s="15"/>
    </row>
    <row r="43" spans="3:17" x14ac:dyDescent="0.2">
      <c r="C43" s="15"/>
      <c r="D43" s="15"/>
    </row>
    <row r="44" spans="3:17" x14ac:dyDescent="0.2">
      <c r="C44" s="15"/>
      <c r="D44" s="15"/>
    </row>
    <row r="45" spans="3:17" x14ac:dyDescent="0.2">
      <c r="C45" s="15"/>
      <c r="D45" s="15"/>
    </row>
    <row r="46" spans="3:17" x14ac:dyDescent="0.2">
      <c r="C46" s="15"/>
      <c r="D46" s="15"/>
    </row>
    <row r="47" spans="3:17" x14ac:dyDescent="0.2">
      <c r="C47" s="15"/>
      <c r="D47" s="15"/>
    </row>
    <row r="48" spans="3:17" x14ac:dyDescent="0.2">
      <c r="C48" s="15"/>
      <c r="D48" s="15"/>
    </row>
    <row r="49" spans="3:4" x14ac:dyDescent="0.2">
      <c r="C49" s="15"/>
      <c r="D49" s="15"/>
    </row>
    <row r="50" spans="3:4" x14ac:dyDescent="0.2">
      <c r="C50" s="15"/>
      <c r="D50" s="15"/>
    </row>
    <row r="51" spans="3:4" x14ac:dyDescent="0.2">
      <c r="C51" s="15"/>
      <c r="D51" s="15"/>
    </row>
    <row r="52" spans="3:4" x14ac:dyDescent="0.2">
      <c r="C52" s="15"/>
      <c r="D52" s="15"/>
    </row>
    <row r="53" spans="3:4" x14ac:dyDescent="0.2">
      <c r="C53" s="15"/>
      <c r="D53" s="15"/>
    </row>
    <row r="54" spans="3:4" x14ac:dyDescent="0.2">
      <c r="C54" s="15"/>
      <c r="D54" s="15"/>
    </row>
    <row r="55" spans="3:4" x14ac:dyDescent="0.2">
      <c r="C55" s="15"/>
      <c r="D55" s="15"/>
    </row>
    <row r="56" spans="3:4" x14ac:dyDescent="0.2">
      <c r="C56" s="15"/>
      <c r="D56" s="15"/>
    </row>
    <row r="57" spans="3:4" x14ac:dyDescent="0.2">
      <c r="C57" s="15"/>
      <c r="D57" s="15"/>
    </row>
    <row r="58" spans="3:4" x14ac:dyDescent="0.2">
      <c r="C58" s="15"/>
      <c r="D58" s="15"/>
    </row>
    <row r="59" spans="3:4" x14ac:dyDescent="0.2">
      <c r="C59" s="15"/>
      <c r="D59" s="15"/>
    </row>
    <row r="60" spans="3:4" x14ac:dyDescent="0.2">
      <c r="C60" s="15"/>
      <c r="D60" s="15"/>
    </row>
    <row r="61" spans="3:4" x14ac:dyDescent="0.2">
      <c r="C61" s="15"/>
      <c r="D61" s="15"/>
    </row>
    <row r="62" spans="3:4" x14ac:dyDescent="0.2">
      <c r="C62" s="15"/>
      <c r="D62" s="15"/>
    </row>
    <row r="63" spans="3:4" x14ac:dyDescent="0.2">
      <c r="C63" s="15"/>
      <c r="D63" s="15"/>
    </row>
    <row r="64" spans="3:4" x14ac:dyDescent="0.2">
      <c r="C64" s="15"/>
      <c r="D64" s="15"/>
    </row>
    <row r="65" spans="3:4" x14ac:dyDescent="0.2">
      <c r="C65" s="15"/>
      <c r="D65" s="15"/>
    </row>
    <row r="66" spans="3:4" x14ac:dyDescent="0.2">
      <c r="C66" s="15"/>
      <c r="D66" s="15"/>
    </row>
    <row r="67" spans="3:4" x14ac:dyDescent="0.2">
      <c r="C67" s="15"/>
      <c r="D67" s="15"/>
    </row>
    <row r="68" spans="3:4" x14ac:dyDescent="0.2">
      <c r="C68" s="15"/>
      <c r="D68" s="15"/>
    </row>
    <row r="69" spans="3:4" x14ac:dyDescent="0.2">
      <c r="C69" s="15"/>
      <c r="D69" s="15"/>
    </row>
    <row r="70" spans="3:4" x14ac:dyDescent="0.2">
      <c r="C70" s="15"/>
      <c r="D70" s="15"/>
    </row>
    <row r="71" spans="3:4" x14ac:dyDescent="0.2">
      <c r="C71" s="15"/>
      <c r="D71" s="15"/>
    </row>
    <row r="72" spans="3:4" x14ac:dyDescent="0.2">
      <c r="C72" s="15"/>
      <c r="D72" s="15"/>
    </row>
    <row r="73" spans="3:4" x14ac:dyDescent="0.2">
      <c r="C73" s="15"/>
      <c r="D73" s="15"/>
    </row>
    <row r="74" spans="3:4" x14ac:dyDescent="0.2">
      <c r="C74" s="15"/>
      <c r="D74" s="15"/>
    </row>
    <row r="75" spans="3:4" x14ac:dyDescent="0.2">
      <c r="C75" s="15"/>
      <c r="D75" s="15"/>
    </row>
    <row r="76" spans="3:4" x14ac:dyDescent="0.2">
      <c r="C76" s="15"/>
      <c r="D76" s="15"/>
    </row>
    <row r="77" spans="3:4" x14ac:dyDescent="0.2">
      <c r="C77" s="15"/>
      <c r="D77" s="15"/>
    </row>
    <row r="78" spans="3:4" x14ac:dyDescent="0.2">
      <c r="C78" s="15"/>
      <c r="D78" s="15"/>
    </row>
    <row r="79" spans="3:4" x14ac:dyDescent="0.2">
      <c r="C79" s="15"/>
      <c r="D79" s="15"/>
    </row>
    <row r="80" spans="3:4" x14ac:dyDescent="0.2">
      <c r="C80" s="15"/>
      <c r="D80" s="15"/>
    </row>
    <row r="81" spans="3:4" x14ac:dyDescent="0.2">
      <c r="C81" s="15"/>
      <c r="D81" s="15"/>
    </row>
    <row r="82" spans="3:4" x14ac:dyDescent="0.2">
      <c r="C82" s="15"/>
      <c r="D82" s="15"/>
    </row>
    <row r="83" spans="3:4" x14ac:dyDescent="0.2">
      <c r="C83" s="15"/>
      <c r="D83" s="15"/>
    </row>
    <row r="84" spans="3:4" x14ac:dyDescent="0.2">
      <c r="C84" s="15"/>
      <c r="D84" s="15"/>
    </row>
    <row r="85" spans="3:4" x14ac:dyDescent="0.2">
      <c r="C85" s="15"/>
      <c r="D85" s="15"/>
    </row>
    <row r="86" spans="3:4" x14ac:dyDescent="0.2">
      <c r="C86" s="15"/>
      <c r="D86" s="15"/>
    </row>
    <row r="87" spans="3:4" x14ac:dyDescent="0.2">
      <c r="C87" s="15"/>
      <c r="D87" s="15"/>
    </row>
    <row r="88" spans="3:4" x14ac:dyDescent="0.2">
      <c r="C88" s="15"/>
      <c r="D88" s="15"/>
    </row>
    <row r="89" spans="3:4" x14ac:dyDescent="0.2">
      <c r="C89" s="15"/>
      <c r="D89" s="15"/>
    </row>
    <row r="90" spans="3:4" x14ac:dyDescent="0.2">
      <c r="C90" s="15"/>
      <c r="D90" s="15"/>
    </row>
    <row r="91" spans="3:4" x14ac:dyDescent="0.2">
      <c r="C91" s="15"/>
      <c r="D91" s="15"/>
    </row>
    <row r="92" spans="3:4" x14ac:dyDescent="0.2">
      <c r="C92" s="15"/>
      <c r="D92" s="15"/>
    </row>
    <row r="93" spans="3:4" x14ac:dyDescent="0.2">
      <c r="C93" s="15"/>
      <c r="D93" s="15"/>
    </row>
    <row r="94" spans="3:4" x14ac:dyDescent="0.2">
      <c r="C94" s="15"/>
      <c r="D94" s="15"/>
    </row>
    <row r="95" spans="3:4" x14ac:dyDescent="0.2">
      <c r="C95" s="15"/>
      <c r="D95" s="15"/>
    </row>
    <row r="96" spans="3:4" x14ac:dyDescent="0.2">
      <c r="C96" s="15"/>
      <c r="D96" s="15"/>
    </row>
    <row r="97" spans="3:4" x14ac:dyDescent="0.2">
      <c r="C97" s="15"/>
      <c r="D97" s="15"/>
    </row>
    <row r="98" spans="3:4" x14ac:dyDescent="0.2">
      <c r="C98" s="15"/>
      <c r="D98" s="15"/>
    </row>
    <row r="99" spans="3:4" x14ac:dyDescent="0.2">
      <c r="C99" s="15"/>
      <c r="D99" s="15"/>
    </row>
    <row r="100" spans="3:4" x14ac:dyDescent="0.2">
      <c r="C100" s="15"/>
      <c r="D100" s="15"/>
    </row>
    <row r="101" spans="3:4" x14ac:dyDescent="0.2">
      <c r="C101" s="15"/>
      <c r="D101" s="15"/>
    </row>
    <row r="102" spans="3:4" x14ac:dyDescent="0.2">
      <c r="C102" s="15"/>
      <c r="D102" s="15"/>
    </row>
    <row r="103" spans="3:4" x14ac:dyDescent="0.2">
      <c r="C103" s="15"/>
      <c r="D103" s="15"/>
    </row>
    <row r="104" spans="3:4" x14ac:dyDescent="0.2">
      <c r="C104" s="15"/>
      <c r="D104" s="15"/>
    </row>
    <row r="105" spans="3:4" x14ac:dyDescent="0.2">
      <c r="C105" s="15"/>
      <c r="D105" s="15"/>
    </row>
    <row r="106" spans="3:4" x14ac:dyDescent="0.2">
      <c r="C106" s="15"/>
      <c r="D106" s="15"/>
    </row>
    <row r="107" spans="3:4" x14ac:dyDescent="0.2">
      <c r="C107" s="15"/>
      <c r="D107" s="15"/>
    </row>
    <row r="108" spans="3:4" x14ac:dyDescent="0.2">
      <c r="C108" s="15"/>
      <c r="D108" s="15"/>
    </row>
    <row r="109" spans="3:4" x14ac:dyDescent="0.2">
      <c r="C109" s="15"/>
      <c r="D109" s="15"/>
    </row>
    <row r="110" spans="3:4" x14ac:dyDescent="0.2">
      <c r="C110" s="15"/>
      <c r="D110" s="15"/>
    </row>
    <row r="111" spans="3:4" x14ac:dyDescent="0.2">
      <c r="C111" s="15"/>
      <c r="D111" s="15"/>
    </row>
    <row r="112" spans="3:4" x14ac:dyDescent="0.2">
      <c r="C112" s="15"/>
      <c r="D112" s="15"/>
    </row>
    <row r="113" spans="3:4" x14ac:dyDescent="0.2">
      <c r="C113" s="15"/>
      <c r="D113" s="15"/>
    </row>
    <row r="114" spans="3:4" x14ac:dyDescent="0.2">
      <c r="C114" s="15"/>
      <c r="D114" s="15"/>
    </row>
    <row r="115" spans="3:4" x14ac:dyDescent="0.2">
      <c r="C115" s="15"/>
      <c r="D115" s="15"/>
    </row>
    <row r="116" spans="3:4" x14ac:dyDescent="0.2">
      <c r="C116" s="15"/>
      <c r="D116" s="15"/>
    </row>
    <row r="117" spans="3:4" x14ac:dyDescent="0.2">
      <c r="C117" s="15"/>
      <c r="D117" s="15"/>
    </row>
    <row r="118" spans="3:4" x14ac:dyDescent="0.2">
      <c r="C118" s="15"/>
      <c r="D118" s="15"/>
    </row>
    <row r="119" spans="3:4" x14ac:dyDescent="0.2">
      <c r="C119" s="15"/>
      <c r="D119" s="15"/>
    </row>
    <row r="120" spans="3:4" x14ac:dyDescent="0.2">
      <c r="C120" s="15"/>
      <c r="D120" s="15"/>
    </row>
    <row r="121" spans="3:4" x14ac:dyDescent="0.2">
      <c r="C121" s="15"/>
      <c r="D121" s="15"/>
    </row>
    <row r="122" spans="3:4" x14ac:dyDescent="0.2">
      <c r="C122" s="15"/>
      <c r="D122" s="15"/>
    </row>
    <row r="123" spans="3:4" x14ac:dyDescent="0.2">
      <c r="C123" s="15"/>
      <c r="D123" s="15"/>
    </row>
    <row r="124" spans="3:4" x14ac:dyDescent="0.2">
      <c r="C124" s="15"/>
      <c r="D124" s="15"/>
    </row>
    <row r="125" spans="3:4" x14ac:dyDescent="0.2">
      <c r="C125" s="15"/>
      <c r="D125" s="15"/>
    </row>
    <row r="126" spans="3:4" x14ac:dyDescent="0.2">
      <c r="C126" s="15"/>
      <c r="D126" s="15"/>
    </row>
    <row r="127" spans="3:4" x14ac:dyDescent="0.2">
      <c r="C127" s="15"/>
      <c r="D127" s="15"/>
    </row>
    <row r="128" spans="3:4" x14ac:dyDescent="0.2">
      <c r="C128" s="15"/>
      <c r="D128" s="15"/>
    </row>
    <row r="129" spans="3:4" x14ac:dyDescent="0.2">
      <c r="C129" s="15"/>
      <c r="D129" s="15"/>
    </row>
    <row r="130" spans="3:4" x14ac:dyDescent="0.2">
      <c r="C130" s="15"/>
      <c r="D130" s="15"/>
    </row>
    <row r="131" spans="3:4" x14ac:dyDescent="0.2">
      <c r="C131" s="15"/>
      <c r="D131" s="15"/>
    </row>
    <row r="132" spans="3:4" x14ac:dyDescent="0.2">
      <c r="C132" s="15"/>
      <c r="D132" s="15"/>
    </row>
    <row r="133" spans="3:4" x14ac:dyDescent="0.2">
      <c r="C133" s="15"/>
      <c r="D133" s="15"/>
    </row>
    <row r="134" spans="3:4" x14ac:dyDescent="0.2">
      <c r="C134" s="15"/>
      <c r="D134" s="15"/>
    </row>
    <row r="135" spans="3:4" x14ac:dyDescent="0.2">
      <c r="C135" s="15"/>
      <c r="D135" s="15"/>
    </row>
    <row r="136" spans="3:4" x14ac:dyDescent="0.2">
      <c r="C136" s="15"/>
      <c r="D136" s="15"/>
    </row>
    <row r="137" spans="3:4" x14ac:dyDescent="0.2">
      <c r="C137" s="15"/>
      <c r="D137" s="15"/>
    </row>
    <row r="138" spans="3:4" x14ac:dyDescent="0.2">
      <c r="C138" s="15"/>
      <c r="D138" s="15"/>
    </row>
    <row r="139" spans="3:4" x14ac:dyDescent="0.2">
      <c r="C139" s="15"/>
      <c r="D139" s="15"/>
    </row>
    <row r="140" spans="3:4" x14ac:dyDescent="0.2">
      <c r="C140" s="15"/>
      <c r="D140" s="15"/>
    </row>
    <row r="141" spans="3:4" x14ac:dyDescent="0.2">
      <c r="C141" s="15"/>
      <c r="D141" s="15"/>
    </row>
    <row r="142" spans="3:4" x14ac:dyDescent="0.2">
      <c r="C142" s="15"/>
      <c r="D142" s="15"/>
    </row>
    <row r="143" spans="3:4" x14ac:dyDescent="0.2">
      <c r="C143" s="15"/>
      <c r="D143" s="15"/>
    </row>
    <row r="144" spans="3:4" x14ac:dyDescent="0.2">
      <c r="C144" s="15"/>
      <c r="D144" s="15"/>
    </row>
    <row r="145" spans="3:4" x14ac:dyDescent="0.2">
      <c r="C145" s="15"/>
      <c r="D145" s="15"/>
    </row>
    <row r="146" spans="3:4" x14ac:dyDescent="0.2">
      <c r="C146" s="15"/>
      <c r="D146" s="15"/>
    </row>
    <row r="147" spans="3:4" x14ac:dyDescent="0.2">
      <c r="C147" s="15"/>
      <c r="D147" s="15"/>
    </row>
    <row r="148" spans="3:4" x14ac:dyDescent="0.2">
      <c r="C148" s="15"/>
      <c r="D148" s="15"/>
    </row>
    <row r="149" spans="3:4" x14ac:dyDescent="0.2">
      <c r="C149" s="15"/>
      <c r="D149" s="15"/>
    </row>
    <row r="150" spans="3:4" x14ac:dyDescent="0.2">
      <c r="C150" s="15"/>
      <c r="D150" s="15"/>
    </row>
    <row r="151" spans="3:4" x14ac:dyDescent="0.2">
      <c r="C151" s="15"/>
      <c r="D151" s="15"/>
    </row>
    <row r="152" spans="3:4" x14ac:dyDescent="0.2">
      <c r="C152" s="15"/>
      <c r="D152" s="15"/>
    </row>
    <row r="153" spans="3:4" x14ac:dyDescent="0.2">
      <c r="C153" s="15"/>
      <c r="D153" s="15"/>
    </row>
    <row r="154" spans="3:4" x14ac:dyDescent="0.2">
      <c r="C154" s="15"/>
      <c r="D154" s="15"/>
    </row>
    <row r="155" spans="3:4" x14ac:dyDescent="0.2">
      <c r="C155" s="15"/>
      <c r="D155" s="15"/>
    </row>
    <row r="156" spans="3:4" x14ac:dyDescent="0.2">
      <c r="C156" s="15"/>
      <c r="D156" s="15"/>
    </row>
    <row r="157" spans="3:4" x14ac:dyDescent="0.2">
      <c r="C157" s="15"/>
      <c r="D157" s="15"/>
    </row>
    <row r="158" spans="3:4" x14ac:dyDescent="0.2">
      <c r="C158" s="15"/>
      <c r="D158" s="15"/>
    </row>
    <row r="159" spans="3:4" x14ac:dyDescent="0.2">
      <c r="C159" s="15"/>
      <c r="D159" s="15"/>
    </row>
    <row r="160" spans="3:4" x14ac:dyDescent="0.2">
      <c r="C160" s="15"/>
      <c r="D160" s="15"/>
    </row>
    <row r="161" spans="3:4" x14ac:dyDescent="0.2">
      <c r="C161" s="15"/>
      <c r="D161" s="15"/>
    </row>
    <row r="162" spans="3:4" x14ac:dyDescent="0.2">
      <c r="C162" s="15"/>
      <c r="D162" s="15"/>
    </row>
    <row r="163" spans="3:4" x14ac:dyDescent="0.2">
      <c r="C163" s="15"/>
      <c r="D163" s="15"/>
    </row>
    <row r="164" spans="3:4" x14ac:dyDescent="0.2">
      <c r="C164" s="15"/>
      <c r="D164" s="15"/>
    </row>
    <row r="165" spans="3:4" x14ac:dyDescent="0.2">
      <c r="C165" s="15"/>
      <c r="D165" s="15"/>
    </row>
    <row r="166" spans="3:4" x14ac:dyDescent="0.2">
      <c r="C166" s="15"/>
      <c r="D166" s="15"/>
    </row>
    <row r="167" spans="3:4" x14ac:dyDescent="0.2">
      <c r="C167" s="15"/>
      <c r="D167" s="15"/>
    </row>
    <row r="168" spans="3:4" x14ac:dyDescent="0.2">
      <c r="C168" s="15"/>
      <c r="D168" s="15"/>
    </row>
    <row r="169" spans="3:4" x14ac:dyDescent="0.2">
      <c r="C169" s="15"/>
      <c r="D169" s="15"/>
    </row>
    <row r="170" spans="3:4" x14ac:dyDescent="0.2">
      <c r="C170" s="15"/>
      <c r="D170" s="15"/>
    </row>
    <row r="171" spans="3:4" x14ac:dyDescent="0.2">
      <c r="C171" s="15"/>
      <c r="D171" s="15"/>
    </row>
    <row r="172" spans="3:4" x14ac:dyDescent="0.2">
      <c r="C172" s="15"/>
      <c r="D172" s="15"/>
    </row>
    <row r="173" spans="3:4" x14ac:dyDescent="0.2">
      <c r="C173" s="15"/>
      <c r="D173" s="15"/>
    </row>
    <row r="174" spans="3:4" x14ac:dyDescent="0.2">
      <c r="C174" s="15"/>
      <c r="D174" s="15"/>
    </row>
    <row r="175" spans="3:4" x14ac:dyDescent="0.2">
      <c r="C175" s="15"/>
      <c r="D175" s="15"/>
    </row>
    <row r="176" spans="3:4" x14ac:dyDescent="0.2">
      <c r="C176" s="15"/>
      <c r="D176" s="15"/>
    </row>
    <row r="177" spans="3:4" x14ac:dyDescent="0.2">
      <c r="C177" s="15"/>
      <c r="D177" s="15"/>
    </row>
    <row r="178" spans="3:4" x14ac:dyDescent="0.2">
      <c r="C178" s="15"/>
      <c r="D178" s="15"/>
    </row>
    <row r="179" spans="3:4" x14ac:dyDescent="0.2">
      <c r="C179" s="15"/>
      <c r="D179" s="15"/>
    </row>
    <row r="180" spans="3:4" x14ac:dyDescent="0.2">
      <c r="C180" s="15"/>
      <c r="D180" s="15"/>
    </row>
    <row r="181" spans="3:4" x14ac:dyDescent="0.2">
      <c r="C181" s="15"/>
      <c r="D181" s="15"/>
    </row>
    <row r="182" spans="3:4" x14ac:dyDescent="0.2">
      <c r="C182" s="15"/>
      <c r="D182" s="15"/>
    </row>
    <row r="183" spans="3:4" x14ac:dyDescent="0.2">
      <c r="C183" s="15"/>
      <c r="D183" s="15"/>
    </row>
    <row r="184" spans="3:4" x14ac:dyDescent="0.2">
      <c r="C184" s="15"/>
      <c r="D184" s="15"/>
    </row>
    <row r="185" spans="3:4" x14ac:dyDescent="0.2">
      <c r="C185" s="15"/>
      <c r="D185" s="15"/>
    </row>
    <row r="186" spans="3:4" x14ac:dyDescent="0.2">
      <c r="C186" s="15"/>
      <c r="D186" s="15"/>
    </row>
    <row r="187" spans="3:4" x14ac:dyDescent="0.2">
      <c r="C187" s="15"/>
      <c r="D187" s="15"/>
    </row>
    <row r="188" spans="3:4" x14ac:dyDescent="0.2">
      <c r="C188" s="15"/>
      <c r="D188" s="15"/>
    </row>
    <row r="189" spans="3:4" x14ac:dyDescent="0.2">
      <c r="C189" s="15"/>
      <c r="D189" s="15"/>
    </row>
    <row r="190" spans="3:4" x14ac:dyDescent="0.2">
      <c r="C190" s="15"/>
      <c r="D190" s="15"/>
    </row>
    <row r="191" spans="3:4" x14ac:dyDescent="0.2">
      <c r="C191" s="15"/>
      <c r="D191" s="15"/>
    </row>
    <row r="192" spans="3:4" x14ac:dyDescent="0.2">
      <c r="C192" s="15"/>
      <c r="D192" s="15"/>
    </row>
    <row r="193" spans="3:4" x14ac:dyDescent="0.2">
      <c r="C193" s="15"/>
      <c r="D193" s="15"/>
    </row>
    <row r="194" spans="3:4" x14ac:dyDescent="0.2">
      <c r="C194" s="15"/>
      <c r="D194" s="15"/>
    </row>
    <row r="195" spans="3:4" x14ac:dyDescent="0.2">
      <c r="C195" s="15"/>
      <c r="D195" s="15"/>
    </row>
    <row r="196" spans="3:4" x14ac:dyDescent="0.2">
      <c r="C196" s="15"/>
      <c r="D196" s="15"/>
    </row>
    <row r="197" spans="3:4" x14ac:dyDescent="0.2">
      <c r="C197" s="15"/>
      <c r="D197" s="15"/>
    </row>
    <row r="198" spans="3:4" x14ac:dyDescent="0.2">
      <c r="C198" s="15"/>
      <c r="D198" s="15"/>
    </row>
    <row r="199" spans="3:4" x14ac:dyDescent="0.2">
      <c r="C199" s="15"/>
      <c r="D199" s="15"/>
    </row>
    <row r="200" spans="3:4" x14ac:dyDescent="0.2">
      <c r="C200" s="15"/>
      <c r="D200" s="15"/>
    </row>
    <row r="201" spans="3:4" x14ac:dyDescent="0.2">
      <c r="C201" s="15"/>
      <c r="D201" s="15"/>
    </row>
    <row r="202" spans="3:4" x14ac:dyDescent="0.2">
      <c r="C202" s="15"/>
      <c r="D202" s="15"/>
    </row>
    <row r="203" spans="3:4" x14ac:dyDescent="0.2">
      <c r="C203" s="15"/>
      <c r="D203" s="15"/>
    </row>
    <row r="204" spans="3:4" x14ac:dyDescent="0.2">
      <c r="C204" s="15"/>
      <c r="D204" s="15"/>
    </row>
    <row r="205" spans="3:4" x14ac:dyDescent="0.2">
      <c r="C205" s="15"/>
      <c r="D205" s="15"/>
    </row>
    <row r="206" spans="3:4" x14ac:dyDescent="0.2">
      <c r="C206" s="15"/>
      <c r="D206" s="15"/>
    </row>
    <row r="207" spans="3:4" x14ac:dyDescent="0.2">
      <c r="C207" s="15"/>
      <c r="D207" s="15"/>
    </row>
    <row r="208" spans="3:4" x14ac:dyDescent="0.2">
      <c r="C208" s="15"/>
      <c r="D208" s="15"/>
    </row>
    <row r="209" spans="3:4" x14ac:dyDescent="0.2">
      <c r="C209" s="15"/>
      <c r="D209" s="15"/>
    </row>
    <row r="210" spans="3:4" x14ac:dyDescent="0.2">
      <c r="C210" s="15"/>
      <c r="D210" s="15"/>
    </row>
    <row r="211" spans="3:4" x14ac:dyDescent="0.2">
      <c r="C211" s="15"/>
      <c r="D211" s="15"/>
    </row>
    <row r="212" spans="3:4" x14ac:dyDescent="0.2">
      <c r="C212" s="15"/>
      <c r="D212" s="15"/>
    </row>
    <row r="213" spans="3:4" x14ac:dyDescent="0.2">
      <c r="C213" s="15"/>
      <c r="D213" s="15"/>
    </row>
    <row r="214" spans="3:4" x14ac:dyDescent="0.2">
      <c r="C214" s="15"/>
      <c r="D214" s="15"/>
    </row>
    <row r="215" spans="3:4" x14ac:dyDescent="0.2">
      <c r="C215" s="15"/>
      <c r="D215" s="15"/>
    </row>
    <row r="216" spans="3:4" x14ac:dyDescent="0.2">
      <c r="C216" s="15"/>
      <c r="D216" s="15"/>
    </row>
    <row r="217" spans="3:4" x14ac:dyDescent="0.2">
      <c r="C217" s="15"/>
      <c r="D217" s="15"/>
    </row>
    <row r="218" spans="3:4" x14ac:dyDescent="0.2">
      <c r="C218" s="15"/>
      <c r="D218" s="15"/>
    </row>
    <row r="219" spans="3:4" x14ac:dyDescent="0.2">
      <c r="C219" s="15"/>
      <c r="D219" s="15"/>
    </row>
    <row r="220" spans="3:4" x14ac:dyDescent="0.2">
      <c r="C220" s="15"/>
      <c r="D220" s="15"/>
    </row>
    <row r="221" spans="3:4" x14ac:dyDescent="0.2">
      <c r="C221" s="15"/>
      <c r="D221" s="15"/>
    </row>
    <row r="222" spans="3:4" x14ac:dyDescent="0.2">
      <c r="C222" s="15"/>
      <c r="D222" s="15"/>
    </row>
    <row r="223" spans="3:4" x14ac:dyDescent="0.2">
      <c r="C223" s="15"/>
      <c r="D223" s="15"/>
    </row>
    <row r="224" spans="3:4" x14ac:dyDescent="0.2">
      <c r="C224" s="15"/>
      <c r="D224" s="15"/>
    </row>
    <row r="225" spans="3:4" x14ac:dyDescent="0.2">
      <c r="C225" s="15"/>
      <c r="D225" s="15"/>
    </row>
    <row r="226" spans="3:4" x14ac:dyDescent="0.2">
      <c r="C226" s="15"/>
      <c r="D226" s="15"/>
    </row>
    <row r="227" spans="3:4" x14ac:dyDescent="0.2">
      <c r="C227" s="15"/>
      <c r="D227" s="15"/>
    </row>
    <row r="228" spans="3:4" x14ac:dyDescent="0.2">
      <c r="C228" s="15"/>
      <c r="D228" s="15"/>
    </row>
    <row r="229" spans="3:4" x14ac:dyDescent="0.2">
      <c r="C229" s="15"/>
      <c r="D229" s="15"/>
    </row>
    <row r="230" spans="3:4" x14ac:dyDescent="0.2">
      <c r="C230" s="15"/>
      <c r="D230" s="15"/>
    </row>
    <row r="231" spans="3:4" x14ac:dyDescent="0.2">
      <c r="C231" s="15"/>
      <c r="D231" s="15"/>
    </row>
    <row r="232" spans="3:4" x14ac:dyDescent="0.2">
      <c r="C232" s="15"/>
      <c r="D232" s="15"/>
    </row>
    <row r="233" spans="3:4" x14ac:dyDescent="0.2">
      <c r="C233" s="15"/>
      <c r="D233" s="15"/>
    </row>
    <row r="234" spans="3:4" x14ac:dyDescent="0.2">
      <c r="C234" s="15"/>
      <c r="D234" s="15"/>
    </row>
    <row r="235" spans="3:4" x14ac:dyDescent="0.2">
      <c r="C235" s="15"/>
      <c r="D235" s="15"/>
    </row>
    <row r="236" spans="3:4" x14ac:dyDescent="0.2">
      <c r="C236" s="15"/>
      <c r="D236" s="15"/>
    </row>
    <row r="237" spans="3:4" x14ac:dyDescent="0.2">
      <c r="C237" s="15"/>
      <c r="D237" s="15"/>
    </row>
    <row r="238" spans="3:4" x14ac:dyDescent="0.2">
      <c r="C238" s="15"/>
      <c r="D238" s="15"/>
    </row>
    <row r="239" spans="3:4" x14ac:dyDescent="0.2">
      <c r="C239" s="15"/>
      <c r="D239" s="15"/>
    </row>
    <row r="240" spans="3:4" x14ac:dyDescent="0.2">
      <c r="C240" s="15"/>
      <c r="D240" s="15"/>
    </row>
    <row r="241" spans="3:4" x14ac:dyDescent="0.2">
      <c r="C241" s="15"/>
      <c r="D241" s="15"/>
    </row>
    <row r="242" spans="3:4" x14ac:dyDescent="0.2">
      <c r="C242" s="15"/>
      <c r="D242" s="15"/>
    </row>
    <row r="243" spans="3:4" x14ac:dyDescent="0.2">
      <c r="C243" s="15"/>
      <c r="D243" s="15"/>
    </row>
    <row r="244" spans="3:4" x14ac:dyDescent="0.2">
      <c r="C244" s="15"/>
      <c r="D244" s="15"/>
    </row>
    <row r="245" spans="3:4" x14ac:dyDescent="0.2">
      <c r="C245" s="15"/>
      <c r="D245" s="15"/>
    </row>
    <row r="246" spans="3:4" x14ac:dyDescent="0.2">
      <c r="C246" s="15"/>
      <c r="D246" s="15"/>
    </row>
    <row r="247" spans="3:4" x14ac:dyDescent="0.2">
      <c r="C247" s="15"/>
      <c r="D247" s="15"/>
    </row>
    <row r="248" spans="3:4" x14ac:dyDescent="0.2">
      <c r="C248" s="15"/>
      <c r="D248" s="15"/>
    </row>
    <row r="249" spans="3:4" x14ac:dyDescent="0.2">
      <c r="C249" s="15"/>
      <c r="D249" s="15"/>
    </row>
    <row r="250" spans="3:4" x14ac:dyDescent="0.2">
      <c r="C250" s="15"/>
      <c r="D250" s="15"/>
    </row>
    <row r="251" spans="3:4" x14ac:dyDescent="0.2">
      <c r="C251" s="15"/>
      <c r="D251" s="15"/>
    </row>
    <row r="252" spans="3:4" x14ac:dyDescent="0.2">
      <c r="C252" s="15"/>
      <c r="D252" s="15"/>
    </row>
    <row r="253" spans="3:4" x14ac:dyDescent="0.2">
      <c r="C253" s="15"/>
      <c r="D253" s="15"/>
    </row>
    <row r="254" spans="3:4" x14ac:dyDescent="0.2">
      <c r="C254" s="15"/>
      <c r="D254" s="15"/>
    </row>
    <row r="255" spans="3:4" x14ac:dyDescent="0.2">
      <c r="C255" s="15"/>
      <c r="D255" s="15"/>
    </row>
    <row r="256" spans="3:4" x14ac:dyDescent="0.2">
      <c r="C256" s="15"/>
      <c r="D256" s="15"/>
    </row>
    <row r="257" spans="3:4" x14ac:dyDescent="0.2">
      <c r="C257" s="15"/>
      <c r="D257" s="15"/>
    </row>
    <row r="258" spans="3:4" x14ac:dyDescent="0.2">
      <c r="C258" s="15"/>
      <c r="D258" s="15"/>
    </row>
    <row r="259" spans="3:4" x14ac:dyDescent="0.2">
      <c r="C259" s="15"/>
      <c r="D259" s="15"/>
    </row>
    <row r="260" spans="3:4" x14ac:dyDescent="0.2">
      <c r="C260" s="15"/>
      <c r="D260" s="15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0"/>
  <sheetViews>
    <sheetView workbookViewId="0">
      <selection activeCell="A13" sqref="A13:D13"/>
    </sheetView>
  </sheetViews>
  <sheetFormatPr defaultRowHeight="12.75" x14ac:dyDescent="0.2"/>
  <cols>
    <col min="1" max="1" width="19.7109375" style="15" customWidth="1"/>
    <col min="2" max="2" width="4.42578125" style="19" customWidth="1"/>
    <col min="3" max="3" width="12.7109375" style="15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15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 x14ac:dyDescent="0.25">
      <c r="A1" s="20" t="s">
        <v>32</v>
      </c>
      <c r="I1" s="21" t="s">
        <v>33</v>
      </c>
      <c r="J1" s="22" t="s">
        <v>34</v>
      </c>
    </row>
    <row r="2" spans="1:16" x14ac:dyDescent="0.2">
      <c r="I2" s="23" t="s">
        <v>35</v>
      </c>
      <c r="J2" s="24" t="s">
        <v>36</v>
      </c>
    </row>
    <row r="3" spans="1:16" x14ac:dyDescent="0.2">
      <c r="A3" s="25" t="s">
        <v>37</v>
      </c>
      <c r="I3" s="23" t="s">
        <v>38</v>
      </c>
      <c r="J3" s="24" t="s">
        <v>39</v>
      </c>
    </row>
    <row r="4" spans="1:16" x14ac:dyDescent="0.2">
      <c r="I4" s="23" t="s">
        <v>40</v>
      </c>
      <c r="J4" s="24" t="s">
        <v>39</v>
      </c>
    </row>
    <row r="5" spans="1:16" ht="13.5" thickBot="1" x14ac:dyDescent="0.25">
      <c r="I5" s="26" t="s">
        <v>41</v>
      </c>
      <c r="J5" s="27" t="s">
        <v>42</v>
      </c>
    </row>
    <row r="10" spans="1:16" ht="13.5" thickBot="1" x14ac:dyDescent="0.25"/>
    <row r="11" spans="1:16" ht="12.75" customHeight="1" thickBot="1" x14ac:dyDescent="0.25">
      <c r="A11" s="15" t="str">
        <f>P11</f>
        <v>BAVM 178 </v>
      </c>
      <c r="B11" s="5" t="str">
        <f>IF(H11=INT(H11),"I","II")</f>
        <v>I</v>
      </c>
      <c r="C11" s="15">
        <f>1*G11</f>
        <v>53619.530500000001</v>
      </c>
      <c r="D11" s="19" t="str">
        <f>VLOOKUP(F11,I$1:J$5,2,FALSE)</f>
        <v>vis</v>
      </c>
      <c r="E11" s="28">
        <f>VLOOKUP(C11,Active!C$21:E$973,3,FALSE)</f>
        <v>13065.108329370374</v>
      </c>
      <c r="F11" s="5" t="s">
        <v>41</v>
      </c>
      <c r="G11" s="19" t="str">
        <f>MID(I11,3,LEN(I11)-3)</f>
        <v>53619.5305</v>
      </c>
      <c r="H11" s="15">
        <f>1*K11</f>
        <v>13065</v>
      </c>
      <c r="I11" s="29" t="s">
        <v>43</v>
      </c>
      <c r="J11" s="30" t="s">
        <v>44</v>
      </c>
      <c r="K11" s="29">
        <v>13065</v>
      </c>
      <c r="L11" s="29" t="s">
        <v>45</v>
      </c>
      <c r="M11" s="30" t="s">
        <v>46</v>
      </c>
      <c r="N11" s="30" t="s">
        <v>47</v>
      </c>
      <c r="O11" s="31" t="s">
        <v>48</v>
      </c>
      <c r="P11" s="32" t="s">
        <v>49</v>
      </c>
    </row>
    <row r="12" spans="1:16" ht="12.75" customHeight="1" thickBot="1" x14ac:dyDescent="0.25">
      <c r="A12" s="15" t="str">
        <f>P12</f>
        <v>BAVM 178 </v>
      </c>
      <c r="B12" s="5" t="str">
        <f>IF(H12=INT(H12),"I","II")</f>
        <v>I</v>
      </c>
      <c r="C12" s="15">
        <f>1*G12</f>
        <v>53621.489099999999</v>
      </c>
      <c r="D12" s="19" t="str">
        <f>VLOOKUP(F12,I$1:J$5,2,FALSE)</f>
        <v>vis</v>
      </c>
      <c r="E12" s="28">
        <f>VLOOKUP(C12,Active!C$21:E$973,3,FALSE)</f>
        <v>13066.109858305079</v>
      </c>
      <c r="F12" s="5" t="s">
        <v>41</v>
      </c>
      <c r="G12" s="19" t="str">
        <f>MID(I12,3,LEN(I12)-3)</f>
        <v>53621.4891</v>
      </c>
      <c r="H12" s="15">
        <f>1*K12</f>
        <v>13066</v>
      </c>
      <c r="I12" s="29" t="s">
        <v>50</v>
      </c>
      <c r="J12" s="30" t="s">
        <v>51</v>
      </c>
      <c r="K12" s="29" t="s">
        <v>52</v>
      </c>
      <c r="L12" s="29" t="s">
        <v>53</v>
      </c>
      <c r="M12" s="30" t="s">
        <v>46</v>
      </c>
      <c r="N12" s="30" t="s">
        <v>47</v>
      </c>
      <c r="O12" s="31" t="s">
        <v>48</v>
      </c>
      <c r="P12" s="32" t="s">
        <v>49</v>
      </c>
    </row>
    <row r="13" spans="1:16" ht="12.75" customHeight="1" thickBot="1" x14ac:dyDescent="0.25">
      <c r="A13" s="15" t="str">
        <f>P13</f>
        <v>BAVM 212 </v>
      </c>
      <c r="B13" s="5" t="str">
        <f>IF(H13=INT(H13),"I","II")</f>
        <v>I</v>
      </c>
      <c r="C13" s="15">
        <f>1*G13</f>
        <v>55074.5098</v>
      </c>
      <c r="D13" s="19" t="str">
        <f>VLOOKUP(F13,I$1:J$5,2,FALSE)</f>
        <v>vis</v>
      </c>
      <c r="E13" s="28">
        <f>VLOOKUP(C13,Active!C$21:E$973,3,FALSE)</f>
        <v>13809.111121338097</v>
      </c>
      <c r="F13" s="5" t="s">
        <v>41</v>
      </c>
      <c r="G13" s="19" t="str">
        <f>MID(I13,3,LEN(I13)-3)</f>
        <v>55074.5098</v>
      </c>
      <c r="H13" s="15">
        <f>1*K13</f>
        <v>13809</v>
      </c>
      <c r="I13" s="29" t="s">
        <v>54</v>
      </c>
      <c r="J13" s="30" t="s">
        <v>55</v>
      </c>
      <c r="K13" s="29" t="s">
        <v>56</v>
      </c>
      <c r="L13" s="29" t="s">
        <v>57</v>
      </c>
      <c r="M13" s="30" t="s">
        <v>46</v>
      </c>
      <c r="N13" s="30" t="s">
        <v>47</v>
      </c>
      <c r="O13" s="31" t="s">
        <v>58</v>
      </c>
      <c r="P13" s="32" t="s">
        <v>59</v>
      </c>
    </row>
    <row r="14" spans="1:16" x14ac:dyDescent="0.2">
      <c r="B14" s="5"/>
      <c r="F14" s="5"/>
    </row>
    <row r="15" spans="1:16" x14ac:dyDescent="0.2">
      <c r="B15" s="5"/>
      <c r="F15" s="5"/>
    </row>
    <row r="16" spans="1:16" x14ac:dyDescent="0.2">
      <c r="B16" s="5"/>
      <c r="F16" s="5"/>
    </row>
    <row r="17" spans="2:6" x14ac:dyDescent="0.2">
      <c r="B17" s="5"/>
      <c r="F17" s="5"/>
    </row>
    <row r="18" spans="2:6" x14ac:dyDescent="0.2">
      <c r="B18" s="5"/>
      <c r="F18" s="5"/>
    </row>
    <row r="19" spans="2:6" x14ac:dyDescent="0.2">
      <c r="B19" s="5"/>
      <c r="F19" s="5"/>
    </row>
    <row r="20" spans="2:6" x14ac:dyDescent="0.2">
      <c r="B20" s="5"/>
      <c r="F20" s="5"/>
    </row>
    <row r="21" spans="2:6" x14ac:dyDescent="0.2">
      <c r="B21" s="5"/>
      <c r="F21" s="5"/>
    </row>
    <row r="22" spans="2:6" x14ac:dyDescent="0.2">
      <c r="B22" s="5"/>
      <c r="F22" s="5"/>
    </row>
    <row r="23" spans="2:6" x14ac:dyDescent="0.2">
      <c r="B23" s="5"/>
      <c r="F23" s="5"/>
    </row>
    <row r="24" spans="2:6" x14ac:dyDescent="0.2">
      <c r="B24" s="5"/>
      <c r="F24" s="5"/>
    </row>
    <row r="25" spans="2:6" x14ac:dyDescent="0.2">
      <c r="B25" s="5"/>
      <c r="F25" s="5"/>
    </row>
    <row r="26" spans="2:6" x14ac:dyDescent="0.2">
      <c r="B26" s="5"/>
      <c r="F26" s="5"/>
    </row>
    <row r="27" spans="2:6" x14ac:dyDescent="0.2">
      <c r="B27" s="5"/>
      <c r="F27" s="5"/>
    </row>
    <row r="28" spans="2:6" x14ac:dyDescent="0.2">
      <c r="B28" s="5"/>
      <c r="F28" s="5"/>
    </row>
    <row r="29" spans="2:6" x14ac:dyDescent="0.2">
      <c r="B29" s="5"/>
      <c r="F29" s="5"/>
    </row>
    <row r="30" spans="2:6" x14ac:dyDescent="0.2">
      <c r="B30" s="5"/>
      <c r="F30" s="5"/>
    </row>
    <row r="31" spans="2:6" x14ac:dyDescent="0.2">
      <c r="B31" s="5"/>
      <c r="F31" s="5"/>
    </row>
    <row r="32" spans="2:6" x14ac:dyDescent="0.2">
      <c r="B32" s="5"/>
      <c r="F32" s="5"/>
    </row>
    <row r="33" spans="2:6" x14ac:dyDescent="0.2">
      <c r="B33" s="5"/>
      <c r="F33" s="5"/>
    </row>
    <row r="34" spans="2:6" x14ac:dyDescent="0.2">
      <c r="B34" s="5"/>
      <c r="F34" s="5"/>
    </row>
    <row r="35" spans="2:6" x14ac:dyDescent="0.2">
      <c r="B35" s="5"/>
      <c r="F35" s="5"/>
    </row>
    <row r="36" spans="2:6" x14ac:dyDescent="0.2">
      <c r="B36" s="5"/>
      <c r="F36" s="5"/>
    </row>
    <row r="37" spans="2:6" x14ac:dyDescent="0.2">
      <c r="B37" s="5"/>
      <c r="F37" s="5"/>
    </row>
    <row r="38" spans="2:6" x14ac:dyDescent="0.2">
      <c r="B38" s="5"/>
      <c r="F38" s="5"/>
    </row>
    <row r="39" spans="2:6" x14ac:dyDescent="0.2">
      <c r="B39" s="5"/>
      <c r="F39" s="5"/>
    </row>
    <row r="40" spans="2:6" x14ac:dyDescent="0.2">
      <c r="B40" s="5"/>
      <c r="F40" s="5"/>
    </row>
    <row r="41" spans="2:6" x14ac:dyDescent="0.2">
      <c r="B41" s="5"/>
      <c r="F41" s="5"/>
    </row>
    <row r="42" spans="2:6" x14ac:dyDescent="0.2">
      <c r="B42" s="5"/>
      <c r="F42" s="5"/>
    </row>
    <row r="43" spans="2:6" x14ac:dyDescent="0.2">
      <c r="B43" s="5"/>
      <c r="F43" s="5"/>
    </row>
    <row r="44" spans="2:6" x14ac:dyDescent="0.2">
      <c r="B44" s="5"/>
      <c r="F44" s="5"/>
    </row>
    <row r="45" spans="2:6" x14ac:dyDescent="0.2">
      <c r="B45" s="5"/>
      <c r="F45" s="5"/>
    </row>
    <row r="46" spans="2:6" x14ac:dyDescent="0.2">
      <c r="B46" s="5"/>
      <c r="F46" s="5"/>
    </row>
    <row r="47" spans="2:6" x14ac:dyDescent="0.2">
      <c r="B47" s="5"/>
      <c r="F47" s="5"/>
    </row>
    <row r="48" spans="2: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</sheetData>
  <phoneticPr fontId="6" type="noConversion"/>
  <hyperlinks>
    <hyperlink ref="P11" r:id="rId1" display="http://www.bav-astro.de/sfs/BAVM_link.php?BAVMnr=178"/>
    <hyperlink ref="P12" r:id="rId2" display="http://www.bav-astro.de/sfs/BAVM_link.php?BAVMnr=178"/>
    <hyperlink ref="P13" r:id="rId3" display="http://www.bav-astro.de/sfs/BAVM_link.php?BAVMnr=21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2024-01-31T04:16:39Z</dcterms:modified>
</cp:coreProperties>
</file>