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FE36A1B-3136-4BBE-9FC3-8B22C49176B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3" i="1" l="1"/>
  <c r="F14" i="1" s="1"/>
  <c r="Q22" i="1"/>
  <c r="C8" i="1"/>
  <c r="C21" i="1"/>
  <c r="E21" i="1"/>
  <c r="F21" i="1"/>
  <c r="G21" i="1"/>
  <c r="C7" i="1"/>
  <c r="C17" i="1"/>
  <c r="H21" i="1"/>
  <c r="E22" i="1"/>
  <c r="F22" i="1"/>
  <c r="G22" i="1"/>
  <c r="Q21" i="1"/>
  <c r="I22" i="1"/>
  <c r="C12" i="1"/>
  <c r="C16" i="1"/>
  <c r="D18" i="1"/>
  <c r="C11" i="1"/>
  <c r="O22" i="1"/>
  <c r="C15" i="1"/>
  <c r="C18" i="1"/>
  <c r="O21" i="1"/>
  <c r="F15" i="1" l="1"/>
  <c r="F16" i="1" s="1"/>
</calcChain>
</file>

<file path=xl/sharedStrings.xml><?xml version="1.0" encoding="utf-8"?>
<sst xmlns="http://schemas.openxmlformats.org/spreadsheetml/2006/main" count="45" uniqueCount="43">
  <si>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</si>
  <si>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</si>
  <si>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</si>
  <si>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</si>
  <si>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</si>
  <si>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</si>
  <si>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</si>
  <si>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</si>
  <si>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</si>
  <si>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</si>
  <si>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</si>
  <si>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</si>
  <si>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</si>
  <si>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</si>
  <si>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</si>
  <si>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</si>
  <si>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</si>
  <si>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</si>
  <si>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</si>
  <si>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</si>
  <si>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</si>
  <si>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</si>
  <si>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</si>
  <si>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</si>
  <si>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</si>
  <si>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</si>
  <si>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</si>
  <si>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</si>
  <si>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</si>
  <si>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</si>
  <si>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</si>
  <si>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# of data points:</t>
  </si>
  <si>
    <t>EA/SD</t>
  </si>
  <si>
    <t>IBVS 5731</t>
  </si>
  <si>
    <t>Add cycle</t>
  </si>
  <si>
    <t>JD today</t>
  </si>
  <si>
    <t>Old Cycle</t>
  </si>
  <si>
    <t>New Cycle</t>
  </si>
  <si>
    <t>Next ToM</t>
  </si>
  <si>
    <t>Local time</t>
  </si>
  <si>
    <t>My time zone &gt;&gt;&gt;&gt;&gt;</t>
  </si>
  <si>
    <t>V0932 Cyg / na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</si>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</sst>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2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14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V0932 Cyg - O-C Diagr.</a:t>
            </a:r>
          </a:p>
        </c:rich>
      </c:tx>
      <c:layout>
        <c:manualLayout>
          <c:xMode val="edge"/>
          <c:yMode val="edge"/>
          <c:x val="0.3677978621008399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8045240595056759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42-4540-8814-3B89E4E6EA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-3.341540000110399E-2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42-4540-8814-3B89E4E6EA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42-4540-8814-3B89E4E6EA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42-4540-8814-3B89E4E6EA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42-4540-8814-3B89E4E6EA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42-4540-8814-3B89E4E6EA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42-4540-8814-3B89E4E6EA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-3.341540000110399E-2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42-4540-8814-3B89E4E6E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360240"/>
        <c:axId val="1"/>
      </c:scatterChart>
      <c:valAx>
        <c:axId val="772360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5027624777920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360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40081581078618"/>
          <c:y val="0.9204921861831491"/>
          <c:w val="0.7237484894355895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85725</xdr:rowOff>
    </xdr:from>
    <xdr:to>
      <xdr:col>17</xdr:col>
      <xdr:colOff>361950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E48EA18-6DFE-7879-81B2-3E734CD4E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25</v>
      </c>
      <c r="B2" t="s">
        <v>32</v>
      </c>
      <c r="C2" s="6"/>
      <c r="D2" s="6"/>
    </row>
    <row r="3" spans="1:6" ht="13.5" thickBot="1" x14ac:dyDescent="0.25"/>
    <row r="4" spans="1:6" ht="14.25" thickTop="1" thickBot="1" x14ac:dyDescent="0.25">
      <c r="A4" s="8" t="s">
        <v>0</v>
      </c>
      <c r="C4" s="13">
        <v>34101.756999999998</v>
      </c>
      <c r="D4" s="14">
        <v>5.5990978</v>
      </c>
    </row>
    <row r="5" spans="1:6" x14ac:dyDescent="0.2">
      <c r="A5" s="27" t="s">
        <v>40</v>
      </c>
      <c r="C5" s="28">
        <v>-9.5</v>
      </c>
    </row>
    <row r="6" spans="1:6" x14ac:dyDescent="0.2">
      <c r="A6" s="8" t="s">
        <v>1</v>
      </c>
    </row>
    <row r="7" spans="1:6" x14ac:dyDescent="0.2">
      <c r="A7" t="s">
        <v>2</v>
      </c>
      <c r="C7">
        <f>+C4</f>
        <v>34101.756999999998</v>
      </c>
    </row>
    <row r="8" spans="1:6" x14ac:dyDescent="0.2">
      <c r="A8" t="s">
        <v>3</v>
      </c>
      <c r="C8">
        <f>+D4</f>
        <v>5.5990978</v>
      </c>
    </row>
    <row r="10" spans="1:6" ht="13.5" thickBot="1" x14ac:dyDescent="0.25">
      <c r="C10" s="7" t="s">
        <v>20</v>
      </c>
      <c r="D10" s="7" t="s">
        <v>21</v>
      </c>
    </row>
    <row r="11" spans="1:6" x14ac:dyDescent="0.2">
      <c r="A11" t="s">
        <v>16</v>
      </c>
      <c r="C11">
        <f>INTERCEPT(G21:G999,$F21:$F999)</f>
        <v>0</v>
      </c>
      <c r="D11" s="6"/>
    </row>
    <row r="12" spans="1:6" x14ac:dyDescent="0.2">
      <c r="A12" t="s">
        <v>17</v>
      </c>
      <c r="C12">
        <f>SLOPE(G21:G999,$F21:$F999)</f>
        <v>-9.5663899230186063E-6</v>
      </c>
      <c r="D12" s="6"/>
      <c r="E12" s="20" t="s">
        <v>34</v>
      </c>
      <c r="F12" s="21">
        <v>1</v>
      </c>
    </row>
    <row r="13" spans="1:6" x14ac:dyDescent="0.2">
      <c r="A13" t="s">
        <v>19</v>
      </c>
      <c r="C13" s="6" t="s">
        <v>14</v>
      </c>
      <c r="D13" s="6"/>
      <c r="E13" s="20" t="s">
        <v>35</v>
      </c>
      <c r="F13" s="22">
        <f ca="1">NOW()+15018.5+$C$5/24</f>
        <v>60342.71931886574</v>
      </c>
    </row>
    <row r="14" spans="1:6" x14ac:dyDescent="0.2">
      <c r="A14" t="s">
        <v>24</v>
      </c>
      <c r="E14" s="20" t="s">
        <v>36</v>
      </c>
      <c r="F14" s="23">
        <f ca="1">ROUND(2*(F13-$C$7)/$C$8,0)/2+F12</f>
        <v>4687.5</v>
      </c>
    </row>
    <row r="15" spans="1:6" x14ac:dyDescent="0.2">
      <c r="A15" s="3" t="s">
        <v>18</v>
      </c>
      <c r="C15" s="11">
        <f>($C$7+C$11)+($C$8+C$12)*INT(MAX($F21:$F3533))</f>
        <v>53659.372199999998</v>
      </c>
      <c r="E15" s="20" t="s">
        <v>37</v>
      </c>
      <c r="F15" s="24">
        <f ca="1">ROUND(2*(F13-$C$15)/$C$16,0)/2+F12</f>
        <v>1194.5</v>
      </c>
    </row>
    <row r="16" spans="1:6" x14ac:dyDescent="0.2">
      <c r="A16" s="8" t="s">
        <v>4</v>
      </c>
      <c r="C16" s="12">
        <f>+$C$8+C$12</f>
        <v>5.5990882336100771</v>
      </c>
      <c r="E16" s="20" t="s">
        <v>38</v>
      </c>
      <c r="F16" s="25">
        <f ca="1">+$C$15+$C$16*F15-15018.5-$C$5/24</f>
        <v>45329.378928380575</v>
      </c>
    </row>
    <row r="17" spans="1:17" ht="13.5" thickBot="1" x14ac:dyDescent="0.25">
      <c r="A17" s="15" t="s">
        <v>31</v>
      </c>
      <c r="C17">
        <f>COUNT(C21:C2191)</f>
        <v>2</v>
      </c>
      <c r="F17" s="26" t="s">
        <v>39</v>
      </c>
    </row>
    <row r="18" spans="1:17" ht="14.25" thickTop="1" thickBot="1" x14ac:dyDescent="0.25">
      <c r="A18" s="8" t="s">
        <v>5</v>
      </c>
      <c r="C18" s="4">
        <f>+C15</f>
        <v>53659.372199999998</v>
      </c>
      <c r="D18" s="5">
        <f>+C16</f>
        <v>5.5990882336100771</v>
      </c>
    </row>
    <row r="19" spans="1:17" ht="13.5" thickTop="1" x14ac:dyDescent="0.2"/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42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15</v>
      </c>
    </row>
    <row r="21" spans="1:17" x14ac:dyDescent="0.2">
      <c r="A21" t="s">
        <v>12</v>
      </c>
      <c r="C21" s="19">
        <f>+C4</f>
        <v>34101.756999999998</v>
      </c>
      <c r="D21" s="19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0</v>
      </c>
      <c r="Q21" s="2">
        <f>+C21-15018.5</f>
        <v>19083.256999999998</v>
      </c>
    </row>
    <row r="22" spans="1:17" x14ac:dyDescent="0.2">
      <c r="A22" s="16" t="s">
        <v>33</v>
      </c>
      <c r="B22" s="17"/>
      <c r="C22" s="18">
        <v>53659.372199999998</v>
      </c>
      <c r="D22" s="18">
        <v>1.1000000000000001E-3</v>
      </c>
      <c r="E22">
        <f>+(C22-C$7)/C$8</f>
        <v>3492.9940320027986</v>
      </c>
      <c r="F22">
        <f>ROUND(2*E22,0)/2</f>
        <v>3493</v>
      </c>
      <c r="G22">
        <f>+C22-(C$7+F22*C$8)</f>
        <v>-3.341540000110399E-2</v>
      </c>
      <c r="I22">
        <f>+G22</f>
        <v>-3.341540000110399E-2</v>
      </c>
      <c r="O22">
        <f>+C$11+C$12*$F22</f>
        <v>-3.341540000110399E-2</v>
      </c>
      <c r="Q22" s="2">
        <f>+C22-15018.5</f>
        <v>38640.872199999998</v>
      </c>
    </row>
    <row r="23" spans="1:17" x14ac:dyDescent="0.2">
      <c r="C23" s="19"/>
      <c r="D23" s="19"/>
      <c r="Q23" s="2"/>
    </row>
    <row r="24" spans="1:17" x14ac:dyDescent="0.2">
      <c r="C24" s="19"/>
      <c r="D24" s="19"/>
      <c r="Q24" s="2"/>
    </row>
    <row r="25" spans="1:17" x14ac:dyDescent="0.2">
      <c r="C25" s="19"/>
      <c r="D25" s="19"/>
      <c r="Q25" s="2"/>
    </row>
    <row r="26" spans="1:17" x14ac:dyDescent="0.2">
      <c r="C26" s="19"/>
      <c r="D26" s="19"/>
      <c r="Q26" s="2"/>
    </row>
    <row r="27" spans="1:17" x14ac:dyDescent="0.2">
      <c r="C27" s="19"/>
      <c r="D27" s="19"/>
      <c r="Q27" s="2"/>
    </row>
    <row r="28" spans="1:17" x14ac:dyDescent="0.2">
      <c r="C28" s="19"/>
      <c r="D28" s="19"/>
      <c r="Q28" s="2"/>
    </row>
    <row r="29" spans="1:17" x14ac:dyDescent="0.2">
      <c r="C29" s="19"/>
      <c r="D29" s="19"/>
      <c r="Q29" s="2"/>
    </row>
    <row r="30" spans="1:17" x14ac:dyDescent="0.2">
      <c r="C30" s="19"/>
      <c r="D30" s="19"/>
      <c r="Q30" s="2"/>
    </row>
    <row r="31" spans="1:17" x14ac:dyDescent="0.2">
      <c r="C31" s="19"/>
      <c r="D31" s="19"/>
      <c r="Q31" s="2"/>
    </row>
    <row r="32" spans="1:17" x14ac:dyDescent="0.2">
      <c r="C32" s="19"/>
      <c r="D32" s="19"/>
      <c r="Q32" s="2"/>
    </row>
    <row r="33" spans="3:17" x14ac:dyDescent="0.2">
      <c r="C33" s="19"/>
      <c r="D33" s="19"/>
      <c r="Q33" s="2"/>
    </row>
    <row r="34" spans="3:17" x14ac:dyDescent="0.2">
      <c r="C34" s="19"/>
      <c r="D34" s="19"/>
    </row>
    <row r="35" spans="3:17" x14ac:dyDescent="0.2">
      <c r="C35" s="19"/>
      <c r="D35" s="19"/>
    </row>
    <row r="36" spans="3:17" x14ac:dyDescent="0.2">
      <c r="C36" s="19"/>
      <c r="D36" s="19"/>
    </row>
    <row r="37" spans="3:17" x14ac:dyDescent="0.2">
      <c r="C37" s="19"/>
      <c r="D37" s="19"/>
    </row>
    <row r="38" spans="3:17" x14ac:dyDescent="0.2">
      <c r="C38" s="19"/>
      <c r="D38" s="19"/>
    </row>
    <row r="39" spans="3:17" x14ac:dyDescent="0.2">
      <c r="C39" s="19"/>
      <c r="D39" s="19"/>
    </row>
    <row r="40" spans="3:17" x14ac:dyDescent="0.2">
      <c r="C40" s="19"/>
      <c r="D40" s="19"/>
    </row>
    <row r="41" spans="3:17" x14ac:dyDescent="0.2">
      <c r="C41" s="19"/>
      <c r="D41" s="19"/>
    </row>
    <row r="42" spans="3:17" x14ac:dyDescent="0.2">
      <c r="C42" s="19"/>
      <c r="D42" s="19"/>
    </row>
    <row r="43" spans="3:17" x14ac:dyDescent="0.2">
      <c r="C43" s="19"/>
      <c r="D43" s="19"/>
    </row>
    <row r="44" spans="3:17" x14ac:dyDescent="0.2">
      <c r="C44" s="19"/>
      <c r="D44" s="19"/>
    </row>
    <row r="45" spans="3:17" x14ac:dyDescent="0.2">
      <c r="C45" s="19"/>
      <c r="D45" s="19"/>
    </row>
    <row r="46" spans="3:17" x14ac:dyDescent="0.2">
      <c r="C46" s="19"/>
      <c r="D46" s="19"/>
    </row>
    <row r="47" spans="3:17" x14ac:dyDescent="0.2">
      <c r="D47" s="6"/>
    </row>
    <row r="48" spans="3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2024-02-02T04:15:49Z</dcterms:modified>
</cp:coreProperties>
</file>