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1F61A3C-981F-4D31-A65D-6CF0B7DCEAE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G168" i="2"/>
  <c r="C168" i="2"/>
  <c r="G12" i="2"/>
  <c r="C12" i="2"/>
  <c r="G167" i="2"/>
  <c r="C167" i="2"/>
  <c r="G166" i="2"/>
  <c r="C166" i="2"/>
  <c r="G165" i="2"/>
  <c r="C165" i="2"/>
  <c r="G164" i="2"/>
  <c r="C164" i="2"/>
  <c r="G163" i="2"/>
  <c r="C163" i="2"/>
  <c r="G11" i="2"/>
  <c r="C11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H168" i="2"/>
  <c r="D168" i="2"/>
  <c r="B168" i="2"/>
  <c r="A168" i="2"/>
  <c r="H12" i="2"/>
  <c r="B12" i="2"/>
  <c r="D12" i="2"/>
  <c r="A12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1" i="2"/>
  <c r="B11" i="2"/>
  <c r="D11" i="2"/>
  <c r="A11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D144" i="2"/>
  <c r="B144" i="2"/>
  <c r="A144" i="2"/>
  <c r="H143" i="2"/>
  <c r="B143" i="2"/>
  <c r="D143" i="2"/>
  <c r="A143" i="2"/>
  <c r="H142" i="2"/>
  <c r="D142" i="2"/>
  <c r="B142" i="2"/>
  <c r="A142" i="2"/>
  <c r="H141" i="2"/>
  <c r="B141" i="2"/>
  <c r="D141" i="2"/>
  <c r="A141" i="2"/>
  <c r="H140" i="2"/>
  <c r="D140" i="2"/>
  <c r="B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F84" i="2"/>
  <c r="D84" i="2"/>
  <c r="B84" i="2"/>
  <c r="A84" i="2"/>
  <c r="H83" i="2"/>
  <c r="B83" i="2"/>
  <c r="F83" i="2"/>
  <c r="D83" i="2"/>
  <c r="A83" i="2"/>
  <c r="H82" i="2"/>
  <c r="B82" i="2"/>
  <c r="F82" i="2"/>
  <c r="D82" i="2"/>
  <c r="A82" i="2"/>
  <c r="H81" i="2"/>
  <c r="F81" i="2"/>
  <c r="D81" i="2"/>
  <c r="B81" i="2"/>
  <c r="A81" i="2"/>
  <c r="H80" i="2"/>
  <c r="F80" i="2"/>
  <c r="D80" i="2"/>
  <c r="B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C17" i="1"/>
  <c r="Q22" i="1"/>
  <c r="Q23" i="1"/>
  <c r="C7" i="1"/>
  <c r="C8" i="1"/>
  <c r="Q21" i="1"/>
  <c r="G23" i="1"/>
  <c r="I23" i="1"/>
  <c r="E159" i="2"/>
  <c r="G22" i="1"/>
  <c r="I22" i="1"/>
  <c r="E74" i="2"/>
  <c r="E88" i="2"/>
  <c r="E144" i="2"/>
  <c r="E155" i="2"/>
  <c r="E39" i="2"/>
  <c r="E50" i="2"/>
  <c r="E114" i="2"/>
  <c r="E129" i="2"/>
  <c r="E54" i="2"/>
  <c r="E60" i="2"/>
  <c r="E124" i="2"/>
  <c r="E130" i="2"/>
  <c r="E165" i="2"/>
  <c r="E68" i="2"/>
  <c r="E66" i="2"/>
  <c r="E80" i="2"/>
  <c r="E151" i="2"/>
  <c r="E166" i="2"/>
  <c r="E22" i="1"/>
  <c r="F22" i="1"/>
  <c r="E21" i="1"/>
  <c r="F21" i="1"/>
  <c r="E31" i="2"/>
  <c r="E42" i="2"/>
  <c r="E56" i="2"/>
  <c r="E106" i="2"/>
  <c r="E120" i="2"/>
  <c r="E83" i="2"/>
  <c r="G21" i="1"/>
  <c r="E18" i="2"/>
  <c r="E57" i="2"/>
  <c r="E67" i="2"/>
  <c r="E82" i="2"/>
  <c r="E137" i="2"/>
  <c r="E153" i="2"/>
  <c r="E31" i="1"/>
  <c r="F31" i="1"/>
  <c r="E39" i="1"/>
  <c r="F39" i="1"/>
  <c r="E47" i="1"/>
  <c r="F47" i="1"/>
  <c r="G47" i="1"/>
  <c r="I47" i="1"/>
  <c r="G49" i="1"/>
  <c r="I49" i="1"/>
  <c r="E55" i="1"/>
  <c r="F55" i="1"/>
  <c r="G55" i="1"/>
  <c r="I55" i="1"/>
  <c r="E63" i="1"/>
  <c r="F63" i="1"/>
  <c r="E71" i="1"/>
  <c r="F71" i="1"/>
  <c r="E79" i="1"/>
  <c r="F79" i="1"/>
  <c r="G79" i="1"/>
  <c r="I79" i="1"/>
  <c r="G81" i="1"/>
  <c r="I81" i="1"/>
  <c r="E87" i="1"/>
  <c r="F87" i="1"/>
  <c r="G87" i="1"/>
  <c r="I87" i="1"/>
  <c r="E95" i="1"/>
  <c r="F95" i="1"/>
  <c r="E103" i="1"/>
  <c r="F103" i="1"/>
  <c r="E111" i="1"/>
  <c r="F111" i="1"/>
  <c r="G111" i="1"/>
  <c r="I111" i="1"/>
  <c r="G113" i="1"/>
  <c r="I113" i="1"/>
  <c r="E119" i="1"/>
  <c r="F119" i="1"/>
  <c r="G119" i="1"/>
  <c r="I119" i="1"/>
  <c r="E127" i="1"/>
  <c r="F127" i="1"/>
  <c r="E135" i="1"/>
  <c r="F135" i="1"/>
  <c r="E143" i="1"/>
  <c r="G145" i="1"/>
  <c r="I145" i="1"/>
  <c r="E151" i="1"/>
  <c r="F151" i="1"/>
  <c r="G151" i="1"/>
  <c r="I151" i="1"/>
  <c r="E159" i="1"/>
  <c r="E26" i="1"/>
  <c r="F26" i="1"/>
  <c r="G26" i="1"/>
  <c r="I26" i="1"/>
  <c r="E34" i="1"/>
  <c r="F34" i="1"/>
  <c r="G34" i="1"/>
  <c r="I34" i="1"/>
  <c r="G36" i="1"/>
  <c r="I36" i="1"/>
  <c r="E42" i="1"/>
  <c r="F42" i="1"/>
  <c r="E50" i="1"/>
  <c r="F50" i="1"/>
  <c r="G50" i="1"/>
  <c r="I50" i="1"/>
  <c r="E58" i="1"/>
  <c r="F58" i="1"/>
  <c r="G58" i="1"/>
  <c r="I58" i="1"/>
  <c r="E66" i="1"/>
  <c r="F66" i="1"/>
  <c r="G66" i="1"/>
  <c r="I66" i="1"/>
  <c r="G68" i="1"/>
  <c r="I68" i="1"/>
  <c r="E74" i="1"/>
  <c r="F74" i="1"/>
  <c r="E82" i="1"/>
  <c r="F82" i="1"/>
  <c r="G82" i="1"/>
  <c r="I82" i="1"/>
  <c r="E90" i="1"/>
  <c r="F90" i="1"/>
  <c r="G90" i="1"/>
  <c r="I90" i="1"/>
  <c r="E98" i="1"/>
  <c r="F98" i="1"/>
  <c r="G98" i="1"/>
  <c r="I98" i="1"/>
  <c r="G100" i="1"/>
  <c r="I100" i="1"/>
  <c r="E106" i="1"/>
  <c r="F106" i="1"/>
  <c r="E114" i="1"/>
  <c r="F114" i="1"/>
  <c r="G114" i="1"/>
  <c r="I114" i="1"/>
  <c r="E122" i="1"/>
  <c r="F122" i="1"/>
  <c r="G122" i="1"/>
  <c r="I122" i="1"/>
  <c r="E130" i="1"/>
  <c r="F130" i="1"/>
  <c r="G130" i="1"/>
  <c r="I130" i="1"/>
  <c r="G132" i="1"/>
  <c r="I132" i="1"/>
  <c r="E138" i="1"/>
  <c r="F138" i="1"/>
  <c r="E146" i="1"/>
  <c r="F146" i="1"/>
  <c r="G146" i="1"/>
  <c r="I146" i="1"/>
  <c r="E154" i="1"/>
  <c r="F154" i="1"/>
  <c r="G154" i="1"/>
  <c r="I154" i="1"/>
  <c r="E162" i="1"/>
  <c r="F162" i="1"/>
  <c r="G162" i="1"/>
  <c r="I162" i="1"/>
  <c r="G164" i="1"/>
  <c r="I164" i="1"/>
  <c r="E170" i="1"/>
  <c r="F170" i="1"/>
  <c r="E178" i="1"/>
  <c r="F178" i="1"/>
  <c r="G178" i="1"/>
  <c r="I178" i="1"/>
  <c r="E24" i="1"/>
  <c r="E29" i="1"/>
  <c r="F29" i="1"/>
  <c r="G31" i="1"/>
  <c r="I31" i="1"/>
  <c r="E37" i="1"/>
  <c r="F37" i="1"/>
  <c r="G37" i="1"/>
  <c r="I37" i="1"/>
  <c r="G39" i="1"/>
  <c r="I39" i="1"/>
  <c r="E45" i="1"/>
  <c r="F45" i="1"/>
  <c r="E53" i="1"/>
  <c r="F53" i="1"/>
  <c r="E61" i="1"/>
  <c r="F61" i="1"/>
  <c r="G63" i="1"/>
  <c r="I63" i="1"/>
  <c r="E69" i="1"/>
  <c r="F69" i="1"/>
  <c r="G69" i="1"/>
  <c r="I69" i="1"/>
  <c r="G71" i="1"/>
  <c r="I71" i="1"/>
  <c r="E77" i="1"/>
  <c r="F77" i="1"/>
  <c r="E85" i="1"/>
  <c r="F85" i="1"/>
  <c r="E93" i="1"/>
  <c r="F93" i="1"/>
  <c r="G95" i="1"/>
  <c r="I95" i="1"/>
  <c r="E101" i="1"/>
  <c r="F101" i="1"/>
  <c r="G101" i="1"/>
  <c r="I101" i="1"/>
  <c r="G103" i="1"/>
  <c r="I103" i="1"/>
  <c r="E109" i="1"/>
  <c r="F109" i="1"/>
  <c r="E117" i="1"/>
  <c r="F117" i="1"/>
  <c r="E125" i="1"/>
  <c r="F125" i="1"/>
  <c r="G127" i="1"/>
  <c r="I127" i="1"/>
  <c r="E133" i="1"/>
  <c r="F133" i="1"/>
  <c r="G133" i="1"/>
  <c r="I133" i="1"/>
  <c r="G135" i="1"/>
  <c r="I135" i="1"/>
  <c r="E141" i="1"/>
  <c r="F141" i="1"/>
  <c r="E149" i="1"/>
  <c r="F149" i="1"/>
  <c r="E157" i="1"/>
  <c r="F157" i="1"/>
  <c r="E165" i="1"/>
  <c r="F165" i="1"/>
  <c r="G165" i="1"/>
  <c r="I165" i="1"/>
  <c r="E173" i="1"/>
  <c r="F173" i="1"/>
  <c r="E32" i="1"/>
  <c r="E40" i="1"/>
  <c r="G42" i="1"/>
  <c r="I42" i="1"/>
  <c r="E48" i="1"/>
  <c r="E56" i="1"/>
  <c r="E64" i="1"/>
  <c r="E72" i="1"/>
  <c r="G74" i="1"/>
  <c r="I74" i="1"/>
  <c r="E80" i="1"/>
  <c r="E88" i="1"/>
  <c r="E96" i="1"/>
  <c r="E104" i="1"/>
  <c r="G106" i="1"/>
  <c r="I106" i="1"/>
  <c r="E112" i="1"/>
  <c r="E120" i="1"/>
  <c r="E128" i="1"/>
  <c r="E136" i="1"/>
  <c r="G138" i="1"/>
  <c r="I138" i="1"/>
  <c r="E144" i="1"/>
  <c r="F144" i="1"/>
  <c r="E152" i="1"/>
  <c r="E160" i="1"/>
  <c r="F160" i="1"/>
  <c r="E168" i="1"/>
  <c r="G170" i="1"/>
  <c r="I170" i="1"/>
  <c r="E176" i="1"/>
  <c r="F176" i="1"/>
  <c r="E27" i="1"/>
  <c r="F27" i="1"/>
  <c r="G29" i="1"/>
  <c r="I29" i="1"/>
  <c r="E35" i="1"/>
  <c r="F35" i="1"/>
  <c r="E43" i="1"/>
  <c r="F43" i="1"/>
  <c r="G43" i="1"/>
  <c r="I43" i="1"/>
  <c r="G45" i="1"/>
  <c r="I45" i="1"/>
  <c r="E51" i="1"/>
  <c r="F51" i="1"/>
  <c r="G53" i="1"/>
  <c r="I53" i="1"/>
  <c r="E59" i="1"/>
  <c r="F59" i="1"/>
  <c r="G61" i="1"/>
  <c r="I61" i="1"/>
  <c r="E67" i="1"/>
  <c r="F67" i="1"/>
  <c r="E75" i="1"/>
  <c r="F75" i="1"/>
  <c r="G75" i="1"/>
  <c r="I75" i="1"/>
  <c r="G77" i="1"/>
  <c r="I77" i="1"/>
  <c r="E83" i="1"/>
  <c r="F83" i="1"/>
  <c r="G85" i="1"/>
  <c r="I85" i="1"/>
  <c r="E91" i="1"/>
  <c r="F91" i="1"/>
  <c r="G93" i="1"/>
  <c r="I93" i="1"/>
  <c r="E99" i="1"/>
  <c r="F99" i="1"/>
  <c r="E107" i="1"/>
  <c r="F107" i="1"/>
  <c r="G107" i="1"/>
  <c r="I107" i="1"/>
  <c r="G109" i="1"/>
  <c r="I109" i="1"/>
  <c r="E115" i="1"/>
  <c r="F115" i="1"/>
  <c r="G117" i="1"/>
  <c r="I117" i="1"/>
  <c r="E123" i="1"/>
  <c r="F123" i="1"/>
  <c r="G125" i="1"/>
  <c r="I125" i="1"/>
  <c r="E131" i="1"/>
  <c r="F131" i="1"/>
  <c r="E139" i="1"/>
  <c r="F139" i="1"/>
  <c r="G139" i="1"/>
  <c r="I139" i="1"/>
  <c r="G141" i="1"/>
  <c r="I141" i="1"/>
  <c r="E30" i="1"/>
  <c r="F30" i="1"/>
  <c r="E38" i="1"/>
  <c r="F38" i="1"/>
  <c r="E46" i="1"/>
  <c r="F46" i="1"/>
  <c r="E54" i="1"/>
  <c r="F54" i="1"/>
  <c r="G54" i="1"/>
  <c r="I54" i="1"/>
  <c r="E62" i="1"/>
  <c r="F62" i="1"/>
  <c r="E70" i="1"/>
  <c r="F70" i="1"/>
  <c r="E78" i="1"/>
  <c r="F78" i="1"/>
  <c r="E86" i="1"/>
  <c r="F86" i="1"/>
  <c r="G86" i="1"/>
  <c r="I86" i="1"/>
  <c r="E94" i="1"/>
  <c r="F94" i="1"/>
  <c r="E102" i="1"/>
  <c r="F102" i="1"/>
  <c r="E110" i="1"/>
  <c r="F110" i="1"/>
  <c r="E118" i="1"/>
  <c r="F118" i="1"/>
  <c r="G118" i="1"/>
  <c r="I118" i="1"/>
  <c r="E126" i="1"/>
  <c r="F126" i="1"/>
  <c r="E134" i="1"/>
  <c r="F134" i="1"/>
  <c r="E142" i="1"/>
  <c r="F142" i="1"/>
  <c r="G144" i="1"/>
  <c r="I144" i="1"/>
  <c r="E150" i="1"/>
  <c r="F150" i="1"/>
  <c r="G150" i="1"/>
  <c r="I150" i="1"/>
  <c r="E158" i="1"/>
  <c r="F158" i="1"/>
  <c r="G160" i="1"/>
  <c r="I160" i="1"/>
  <c r="E166" i="1"/>
  <c r="F166" i="1"/>
  <c r="E174" i="1"/>
  <c r="F174" i="1"/>
  <c r="G176" i="1"/>
  <c r="I176" i="1"/>
  <c r="E25" i="1"/>
  <c r="F25" i="1"/>
  <c r="G25" i="1"/>
  <c r="I25" i="1"/>
  <c r="G27" i="1"/>
  <c r="I27" i="1"/>
  <c r="E33" i="1"/>
  <c r="F33" i="1"/>
  <c r="G33" i="1"/>
  <c r="I33" i="1"/>
  <c r="G35" i="1"/>
  <c r="I35" i="1"/>
  <c r="E41" i="1"/>
  <c r="F41" i="1"/>
  <c r="G41" i="1"/>
  <c r="I41" i="1"/>
  <c r="E49" i="1"/>
  <c r="F49" i="1"/>
  <c r="G51" i="1"/>
  <c r="I51" i="1"/>
  <c r="E57" i="1"/>
  <c r="F57" i="1"/>
  <c r="G57" i="1"/>
  <c r="I57" i="1"/>
  <c r="G59" i="1"/>
  <c r="I59" i="1"/>
  <c r="E65" i="1"/>
  <c r="F65" i="1"/>
  <c r="G65" i="1"/>
  <c r="I65" i="1"/>
  <c r="G67" i="1"/>
  <c r="I67" i="1"/>
  <c r="E73" i="1"/>
  <c r="F73" i="1"/>
  <c r="G73" i="1"/>
  <c r="I73" i="1"/>
  <c r="E81" i="1"/>
  <c r="F81" i="1"/>
  <c r="G83" i="1"/>
  <c r="I83" i="1"/>
  <c r="E89" i="1"/>
  <c r="F89" i="1"/>
  <c r="G89" i="1"/>
  <c r="I89" i="1"/>
  <c r="G91" i="1"/>
  <c r="I91" i="1"/>
  <c r="E97" i="1"/>
  <c r="F97" i="1"/>
  <c r="G97" i="1"/>
  <c r="I97" i="1"/>
  <c r="G99" i="1"/>
  <c r="I99" i="1"/>
  <c r="E105" i="1"/>
  <c r="F105" i="1"/>
  <c r="G105" i="1"/>
  <c r="I105" i="1"/>
  <c r="E113" i="1"/>
  <c r="F113" i="1"/>
  <c r="G115" i="1"/>
  <c r="I115" i="1"/>
  <c r="E121" i="1"/>
  <c r="F121" i="1"/>
  <c r="G121" i="1"/>
  <c r="I121" i="1"/>
  <c r="G123" i="1"/>
  <c r="I123" i="1"/>
  <c r="E129" i="1"/>
  <c r="F129" i="1"/>
  <c r="G129" i="1"/>
  <c r="I129" i="1"/>
  <c r="G131" i="1"/>
  <c r="I131" i="1"/>
  <c r="E137" i="1"/>
  <c r="F137" i="1"/>
  <c r="G137" i="1"/>
  <c r="I137" i="1"/>
  <c r="E145" i="1"/>
  <c r="F145" i="1"/>
  <c r="G147" i="1"/>
  <c r="I147" i="1"/>
  <c r="E153" i="1"/>
  <c r="F153" i="1"/>
  <c r="G153" i="1"/>
  <c r="I153" i="1"/>
  <c r="E161" i="1"/>
  <c r="F161" i="1"/>
  <c r="G161" i="1"/>
  <c r="I161" i="1"/>
  <c r="E169" i="1"/>
  <c r="F169" i="1"/>
  <c r="E177" i="1"/>
  <c r="F177" i="1"/>
  <c r="G179" i="1"/>
  <c r="I179" i="1"/>
  <c r="E28" i="1"/>
  <c r="F28" i="1"/>
  <c r="G28" i="1"/>
  <c r="I28" i="1"/>
  <c r="G30" i="1"/>
  <c r="I30" i="1"/>
  <c r="E36" i="1"/>
  <c r="F36" i="1"/>
  <c r="G38" i="1"/>
  <c r="I38" i="1"/>
  <c r="E44" i="1"/>
  <c r="F44" i="1"/>
  <c r="G44" i="1"/>
  <c r="I44" i="1"/>
  <c r="G46" i="1"/>
  <c r="I46" i="1"/>
  <c r="E52" i="1"/>
  <c r="F52" i="1"/>
  <c r="G52" i="1"/>
  <c r="I52" i="1"/>
  <c r="E60" i="1"/>
  <c r="F60" i="1"/>
  <c r="G60" i="1"/>
  <c r="I60" i="1"/>
  <c r="G62" i="1"/>
  <c r="I62" i="1"/>
  <c r="E68" i="1"/>
  <c r="F68" i="1"/>
  <c r="G70" i="1"/>
  <c r="I70" i="1"/>
  <c r="E76" i="1"/>
  <c r="F76" i="1"/>
  <c r="G76" i="1"/>
  <c r="I76" i="1"/>
  <c r="G78" i="1"/>
  <c r="I78" i="1"/>
  <c r="E84" i="1"/>
  <c r="F84" i="1"/>
  <c r="G84" i="1"/>
  <c r="I84" i="1"/>
  <c r="E92" i="1"/>
  <c r="F92" i="1"/>
  <c r="G92" i="1"/>
  <c r="I92" i="1"/>
  <c r="G94" i="1"/>
  <c r="I94" i="1"/>
  <c r="E100" i="1"/>
  <c r="F100" i="1"/>
  <c r="G102" i="1"/>
  <c r="I102" i="1"/>
  <c r="E108" i="1"/>
  <c r="F108" i="1"/>
  <c r="G108" i="1"/>
  <c r="I108" i="1"/>
  <c r="G110" i="1"/>
  <c r="I110" i="1"/>
  <c r="E116" i="1"/>
  <c r="F116" i="1"/>
  <c r="G116" i="1"/>
  <c r="I116" i="1"/>
  <c r="E124" i="1"/>
  <c r="F124" i="1"/>
  <c r="G124" i="1"/>
  <c r="I124" i="1"/>
  <c r="G126" i="1"/>
  <c r="I126" i="1"/>
  <c r="E132" i="1"/>
  <c r="F132" i="1"/>
  <c r="G134" i="1"/>
  <c r="I134" i="1"/>
  <c r="E140" i="1"/>
  <c r="F140" i="1"/>
  <c r="G140" i="1"/>
  <c r="I140" i="1"/>
  <c r="G142" i="1"/>
  <c r="I142" i="1"/>
  <c r="E148" i="1"/>
  <c r="F148" i="1"/>
  <c r="G148" i="1"/>
  <c r="I148" i="1"/>
  <c r="E156" i="1"/>
  <c r="F156" i="1"/>
  <c r="G156" i="1"/>
  <c r="I156" i="1"/>
  <c r="G158" i="1"/>
  <c r="I158" i="1"/>
  <c r="E164" i="1"/>
  <c r="F164" i="1"/>
  <c r="G166" i="1"/>
  <c r="I166" i="1"/>
  <c r="E172" i="1"/>
  <c r="F172" i="1"/>
  <c r="G172" i="1"/>
  <c r="I172" i="1"/>
  <c r="G174" i="1"/>
  <c r="I174" i="1"/>
  <c r="G173" i="1"/>
  <c r="I173" i="1"/>
  <c r="E163" i="1"/>
  <c r="F163" i="1"/>
  <c r="G163" i="1"/>
  <c r="I163" i="1"/>
  <c r="E175" i="1"/>
  <c r="E147" i="1"/>
  <c r="F147" i="1"/>
  <c r="E167" i="1"/>
  <c r="F167" i="1"/>
  <c r="G167" i="1"/>
  <c r="I167" i="1"/>
  <c r="G177" i="1"/>
  <c r="I177" i="1"/>
  <c r="G149" i="1"/>
  <c r="I149" i="1"/>
  <c r="E179" i="1"/>
  <c r="F179" i="1"/>
  <c r="G169" i="1"/>
  <c r="I169" i="1"/>
  <c r="E155" i="1"/>
  <c r="F155" i="1"/>
  <c r="G155" i="1"/>
  <c r="I155" i="1"/>
  <c r="E171" i="1"/>
  <c r="F171" i="1"/>
  <c r="G171" i="1"/>
  <c r="I171" i="1"/>
  <c r="G157" i="1"/>
  <c r="I157" i="1"/>
  <c r="E23" i="1"/>
  <c r="F23" i="1"/>
  <c r="E28" i="2"/>
  <c r="E33" i="2"/>
  <c r="E47" i="2"/>
  <c r="E72" i="2"/>
  <c r="E86" i="2"/>
  <c r="E92" i="2"/>
  <c r="E97" i="2"/>
  <c r="E111" i="2"/>
  <c r="E122" i="2"/>
  <c r="E126" i="2"/>
  <c r="E138" i="2"/>
  <c r="E148" i="2"/>
  <c r="E158" i="2"/>
  <c r="E163" i="2"/>
  <c r="E168" i="2"/>
  <c r="F72" i="1"/>
  <c r="G72" i="1"/>
  <c r="I72" i="1"/>
  <c r="E61" i="2"/>
  <c r="E154" i="2"/>
  <c r="E107" i="2"/>
  <c r="E121" i="2"/>
  <c r="E52" i="2"/>
  <c r="E167" i="2"/>
  <c r="E95" i="2"/>
  <c r="E27" i="2"/>
  <c r="E135" i="2"/>
  <c r="E55" i="2"/>
  <c r="E162" i="2"/>
  <c r="E118" i="2"/>
  <c r="E40" i="2"/>
  <c r="E103" i="2"/>
  <c r="E35" i="2"/>
  <c r="E139" i="2"/>
  <c r="E63" i="2"/>
  <c r="E143" i="2"/>
  <c r="E157" i="2"/>
  <c r="F168" i="1"/>
  <c r="G168" i="1"/>
  <c r="I168" i="1"/>
  <c r="F128" i="1"/>
  <c r="G128" i="1"/>
  <c r="I128" i="1"/>
  <c r="E117" i="2"/>
  <c r="F96" i="1"/>
  <c r="G96" i="1"/>
  <c r="I96" i="1"/>
  <c r="E85" i="2"/>
  <c r="F64" i="1"/>
  <c r="G64" i="1"/>
  <c r="I64" i="1"/>
  <c r="E53" i="2"/>
  <c r="F32" i="1"/>
  <c r="G32" i="1"/>
  <c r="I32" i="1"/>
  <c r="E21" i="2"/>
  <c r="F24" i="1"/>
  <c r="G24" i="1"/>
  <c r="E13" i="2"/>
  <c r="E116" i="2"/>
  <c r="E46" i="2"/>
  <c r="E11" i="2"/>
  <c r="E91" i="2"/>
  <c r="E17" i="2"/>
  <c r="E119" i="2"/>
  <c r="E51" i="2"/>
  <c r="E156" i="2"/>
  <c r="E104" i="2"/>
  <c r="E26" i="2"/>
  <c r="E99" i="2"/>
  <c r="E25" i="2"/>
  <c r="E128" i="2"/>
  <c r="E59" i="2"/>
  <c r="E127" i="2"/>
  <c r="F104" i="1"/>
  <c r="G104" i="1"/>
  <c r="I104" i="1"/>
  <c r="E93" i="2"/>
  <c r="F143" i="1"/>
  <c r="G143" i="1"/>
  <c r="I143" i="1"/>
  <c r="E133" i="2"/>
  <c r="E23" i="2"/>
  <c r="E142" i="2"/>
  <c r="E22" i="2"/>
  <c r="E110" i="2"/>
  <c r="E32" i="2"/>
  <c r="E152" i="2"/>
  <c r="E81" i="2"/>
  <c r="E115" i="2"/>
  <c r="E41" i="2"/>
  <c r="E150" i="2"/>
  <c r="E90" i="2"/>
  <c r="E15" i="2"/>
  <c r="E89" i="2"/>
  <c r="E20" i="2"/>
  <c r="E123" i="2"/>
  <c r="E49" i="2"/>
  <c r="E112" i="2"/>
  <c r="F136" i="1"/>
  <c r="G136" i="1"/>
  <c r="I136" i="1"/>
  <c r="E125" i="2"/>
  <c r="E141" i="2"/>
  <c r="F152" i="1"/>
  <c r="G152" i="1"/>
  <c r="I152" i="1"/>
  <c r="F120" i="1"/>
  <c r="G120" i="1"/>
  <c r="I120" i="1"/>
  <c r="E109" i="2"/>
  <c r="F88" i="1"/>
  <c r="G88" i="1"/>
  <c r="I88" i="1"/>
  <c r="E77" i="2"/>
  <c r="F56" i="1"/>
  <c r="G56" i="1"/>
  <c r="I56" i="1"/>
  <c r="E45" i="2"/>
  <c r="F159" i="1"/>
  <c r="G159" i="1"/>
  <c r="I159" i="1"/>
  <c r="E149" i="2"/>
  <c r="E96" i="2"/>
  <c r="E147" i="2"/>
  <c r="E76" i="2"/>
  <c r="E105" i="2"/>
  <c r="E36" i="2"/>
  <c r="E146" i="2"/>
  <c r="E79" i="2"/>
  <c r="E87" i="2"/>
  <c r="E84" i="2"/>
  <c r="E14" i="2"/>
  <c r="E113" i="2"/>
  <c r="E44" i="2"/>
  <c r="E98" i="2"/>
  <c r="F175" i="1"/>
  <c r="G175" i="1"/>
  <c r="I175" i="1"/>
  <c r="E164" i="2"/>
  <c r="E132" i="2"/>
  <c r="E136" i="2"/>
  <c r="E70" i="2"/>
  <c r="E62" i="2"/>
  <c r="E100" i="2"/>
  <c r="E30" i="2"/>
  <c r="E140" i="2"/>
  <c r="E75" i="2"/>
  <c r="E161" i="2"/>
  <c r="E78" i="2"/>
  <c r="E19" i="2"/>
  <c r="E108" i="2"/>
  <c r="E38" i="2"/>
  <c r="E73" i="2"/>
  <c r="E43" i="2"/>
  <c r="F40" i="1"/>
  <c r="G40" i="1"/>
  <c r="I40" i="1"/>
  <c r="E29" i="2"/>
  <c r="E58" i="2"/>
  <c r="F112" i="1"/>
  <c r="G112" i="1"/>
  <c r="I112" i="1"/>
  <c r="E101" i="2"/>
  <c r="F80" i="1"/>
  <c r="G80" i="1"/>
  <c r="I80" i="1"/>
  <c r="E69" i="2"/>
  <c r="F48" i="1"/>
  <c r="G48" i="1"/>
  <c r="I48" i="1"/>
  <c r="E37" i="2"/>
  <c r="E12" i="2"/>
  <c r="E71" i="2"/>
  <c r="H21" i="1"/>
  <c r="E131" i="2"/>
  <c r="E34" i="2"/>
  <c r="E94" i="2"/>
  <c r="E16" i="2"/>
  <c r="E134" i="2"/>
  <c r="E65" i="2"/>
  <c r="E145" i="2"/>
  <c r="E64" i="2"/>
  <c r="E160" i="2"/>
  <c r="E102" i="2"/>
  <c r="E24" i="2"/>
  <c r="E48" i="2"/>
  <c r="I24" i="1"/>
  <c r="C11" i="1"/>
  <c r="C12" i="1"/>
  <c r="C16" i="1" l="1"/>
  <c r="D18" i="1" s="1"/>
  <c r="O86" i="1"/>
  <c r="O41" i="1"/>
  <c r="O36" i="1"/>
  <c r="O26" i="1"/>
  <c r="O90" i="1"/>
  <c r="O53" i="1"/>
  <c r="O117" i="1"/>
  <c r="O80" i="1"/>
  <c r="O161" i="1"/>
  <c r="O96" i="1"/>
  <c r="O107" i="1"/>
  <c r="O167" i="1"/>
  <c r="O104" i="1"/>
  <c r="O178" i="1"/>
  <c r="O35" i="1"/>
  <c r="O125" i="1"/>
  <c r="O131" i="1"/>
  <c r="O47" i="1"/>
  <c r="O142" i="1"/>
  <c r="C15" i="1"/>
  <c r="O67" i="1"/>
  <c r="O129" i="1"/>
  <c r="O149" i="1"/>
  <c r="O113" i="1"/>
  <c r="O33" i="1"/>
  <c r="O30" i="1"/>
  <c r="O94" i="1"/>
  <c r="O49" i="1"/>
  <c r="O44" i="1"/>
  <c r="O34" i="1"/>
  <c r="O98" i="1"/>
  <c r="O61" i="1"/>
  <c r="O24" i="1"/>
  <c r="O88" i="1"/>
  <c r="O169" i="1"/>
  <c r="O103" i="1"/>
  <c r="O121" i="1"/>
  <c r="O175" i="1"/>
  <c r="O111" i="1"/>
  <c r="O115" i="1"/>
  <c r="O51" i="1"/>
  <c r="O128" i="1"/>
  <c r="O139" i="1"/>
  <c r="O63" i="1"/>
  <c r="O150" i="1"/>
  <c r="O102" i="1"/>
  <c r="O32" i="1"/>
  <c r="O177" i="1"/>
  <c r="O124" i="1"/>
  <c r="O130" i="1"/>
  <c r="O136" i="1"/>
  <c r="O79" i="1"/>
  <c r="O85" i="1"/>
  <c r="O71" i="1"/>
  <c r="O163" i="1"/>
  <c r="O172" i="1"/>
  <c r="O38" i="1"/>
  <c r="O57" i="1"/>
  <c r="O52" i="1"/>
  <c r="O42" i="1"/>
  <c r="O106" i="1"/>
  <c r="O69" i="1"/>
  <c r="O99" i="1"/>
  <c r="O132" i="1"/>
  <c r="O39" i="1"/>
  <c r="O133" i="1"/>
  <c r="O147" i="1"/>
  <c r="O158" i="1"/>
  <c r="O122" i="1"/>
  <c r="O146" i="1"/>
  <c r="O174" i="1"/>
  <c r="O92" i="1"/>
  <c r="O173" i="1"/>
  <c r="O31" i="1"/>
  <c r="O46" i="1"/>
  <c r="O110" i="1"/>
  <c r="O65" i="1"/>
  <c r="O60" i="1"/>
  <c r="O50" i="1"/>
  <c r="O114" i="1"/>
  <c r="O77" i="1"/>
  <c r="O40" i="1"/>
  <c r="O120" i="1"/>
  <c r="O27" i="1"/>
  <c r="O140" i="1"/>
  <c r="O127" i="1"/>
  <c r="O55" i="1"/>
  <c r="O138" i="1"/>
  <c r="O141" i="1"/>
  <c r="O83" i="1"/>
  <c r="O144" i="1"/>
  <c r="O155" i="1"/>
  <c r="O95" i="1"/>
  <c r="O166" i="1"/>
  <c r="O73" i="1"/>
  <c r="O105" i="1"/>
  <c r="O153" i="1"/>
  <c r="O54" i="1"/>
  <c r="O118" i="1"/>
  <c r="O68" i="1"/>
  <c r="O58" i="1"/>
  <c r="O48" i="1"/>
  <c r="O43" i="1"/>
  <c r="O148" i="1"/>
  <c r="O135" i="1"/>
  <c r="O152" i="1"/>
  <c r="O72" i="1"/>
  <c r="O23" i="1"/>
  <c r="O62" i="1"/>
  <c r="O126" i="1"/>
  <c r="O81" i="1"/>
  <c r="O76" i="1"/>
  <c r="O66" i="1"/>
  <c r="O29" i="1"/>
  <c r="O93" i="1"/>
  <c r="O56" i="1"/>
  <c r="O137" i="1"/>
  <c r="O59" i="1"/>
  <c r="O156" i="1"/>
  <c r="O143" i="1"/>
  <c r="O87" i="1"/>
  <c r="O154" i="1"/>
  <c r="O157" i="1"/>
  <c r="O108" i="1"/>
  <c r="O160" i="1"/>
  <c r="O171" i="1"/>
  <c r="O116" i="1"/>
  <c r="O22" i="1"/>
  <c r="O170" i="1"/>
  <c r="O70" i="1"/>
  <c r="O25" i="1"/>
  <c r="O89" i="1"/>
  <c r="O84" i="1"/>
  <c r="O74" i="1"/>
  <c r="O37" i="1"/>
  <c r="O101" i="1"/>
  <c r="O64" i="1"/>
  <c r="O145" i="1"/>
  <c r="O75" i="1"/>
  <c r="O164" i="1"/>
  <c r="O151" i="1"/>
  <c r="O97" i="1"/>
  <c r="O162" i="1"/>
  <c r="O165" i="1"/>
  <c r="O112" i="1"/>
  <c r="O168" i="1"/>
  <c r="O179" i="1"/>
  <c r="O123" i="1"/>
  <c r="O21" i="1"/>
  <c r="O78" i="1"/>
  <c r="O28" i="1"/>
  <c r="O82" i="1"/>
  <c r="O45" i="1"/>
  <c r="O109" i="1"/>
  <c r="O91" i="1"/>
  <c r="O159" i="1"/>
  <c r="O100" i="1"/>
  <c r="O119" i="1"/>
  <c r="O176" i="1"/>
  <c r="O134" i="1"/>
  <c r="C18" i="1" l="1"/>
  <c r="F18" i="1"/>
  <c r="F19" i="1" s="1"/>
</calcChain>
</file>

<file path=xl/sharedStrings.xml><?xml version="1.0" encoding="utf-8"?>
<sst xmlns="http://schemas.openxmlformats.org/spreadsheetml/2006/main" count="1633" uniqueCount="552">
  <si>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</si>
  <si>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</si>
  <si>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</si>
  <si>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</si>
  <si>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</si>
  <si>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</si>
  <si>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</si>
  <si>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</si>
  <si>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</si>
  <si>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</si>
  <si>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</si>
  <si>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</si>
  <si>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</si>
  <si>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</si>
  <si>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</si>
  <si>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</si>
  <si>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</si>
  <si>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</si>
  <si>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</si>
  <si>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</si>
  <si>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</si>
  <si>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</si>
  <si>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</si>
  <si>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</si>
  <si>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</si>
  <si>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</si>
  <si>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</si>
  <si>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</si>
  <si>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</si>
  <si>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Diethelm R</t>
  </si>
  <si>
    <t>BBSAG Bull.23</t>
  </si>
  <si>
    <t>B</t>
  </si>
  <si>
    <t>BBSAG Bull.35</t>
  </si>
  <si>
    <t># of data points:</t>
  </si>
  <si>
    <t>EA/GS/RS:</t>
  </si>
  <si>
    <t>V1068 Cyg / GSC 03935-02395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</si>
  <si>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</si>
  <si>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</si>
  <si>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</si>
  <si>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</si>
  <si>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</si>
  <si>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</si>
  <si>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</si>
  <si>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</si>
  <si>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</si>
  <si>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</si>
  <si>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</si>
  <si>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2425882.50 </t>
  </si>
  <si>
    <t> 28.09.1929 00:00 </t>
  </si>
  <si>
    <t> -0.26 </t>
  </si>
  <si>
    <t>P </t>
  </si>
  <si>
    <t> B.Fuhrmann </t>
  </si>
  <si>
    <t> MVS 8.188 </t>
  </si>
  <si>
    <t>2426735.26 </t>
  </si>
  <si>
    <t> 28.01.1932 18:14 </t>
  </si>
  <si>
    <t> -1.13 </t>
  </si>
  <si>
    <t>2426951.426 </t>
  </si>
  <si>
    <t> 31.08.1932 22:13 </t>
  </si>
  <si>
    <t> 1.631 </t>
  </si>
  <si>
    <t> W.Strohmeier </t>
  </si>
  <si>
    <t>IBVS 39 </t>
  </si>
  <si>
    <t>2426951.466 </t>
  </si>
  <si>
    <t> 31.08.1932 23:11 </t>
  </si>
  <si>
    <t> 1.671 </t>
  </si>
  <si>
    <t>2427332.406 </t>
  </si>
  <si>
    <t> 16.09.1933 21:44 </t>
  </si>
  <si>
    <t> -1.520 </t>
  </si>
  <si>
    <t>2427333.400 </t>
  </si>
  <si>
    <t> 17.09.1933 21:36 </t>
  </si>
  <si>
    <t> -0.526 </t>
  </si>
  <si>
    <t>2428016.710 </t>
  </si>
  <si>
    <t> 02.08.1935 05:02 </t>
  </si>
  <si>
    <t> -0.117 </t>
  </si>
  <si>
    <t> D.Hoffleit </t>
  </si>
  <si>
    <t>IBVS 1282 </t>
  </si>
  <si>
    <t>2428020.542 </t>
  </si>
  <si>
    <t> 06.08.1935 01:00 </t>
  </si>
  <si>
    <t> 3.715 </t>
  </si>
  <si>
    <t>2428399.54 </t>
  </si>
  <si>
    <t> 19.08.1936 00:57 </t>
  </si>
  <si>
    <t> -1.42 </t>
  </si>
  <si>
    <t>2428487.30 </t>
  </si>
  <si>
    <t> 14.11.1936 19:12 </t>
  </si>
  <si>
    <t> 0.98 </t>
  </si>
  <si>
    <t>2428783.448 </t>
  </si>
  <si>
    <t> 06.09.1937 22:45 </t>
  </si>
  <si>
    <t> -1.643 </t>
  </si>
  <si>
    <t>2428784.46 </t>
  </si>
  <si>
    <t> 07.09.1937 23:02 </t>
  </si>
  <si>
    <t> -0.63 </t>
  </si>
  <si>
    <t>2429169.41 </t>
  </si>
  <si>
    <t> 27.09.1938 21:50 </t>
  </si>
  <si>
    <t> 0.19 </t>
  </si>
  <si>
    <t>2429466.737 </t>
  </si>
  <si>
    <t> 22.07.1939 05:41 </t>
  </si>
  <si>
    <t> -1.254 </t>
  </si>
  <si>
    <t>2429509.640 </t>
  </si>
  <si>
    <t> 03.09.1939 03:21 </t>
  </si>
  <si>
    <t> -1.033 </t>
  </si>
  <si>
    <t>2429553.40 </t>
  </si>
  <si>
    <t> 16.10.1939 21:36 </t>
  </si>
  <si>
    <t> 0.05 </t>
  </si>
  <si>
    <t>2429851.51 </t>
  </si>
  <si>
    <t> 10.08.1940 00:14 </t>
  </si>
  <si>
    <t> -0.61 </t>
  </si>
  <si>
    <t>2429980.21 </t>
  </si>
  <si>
    <t> 16.12.1940 17:02 </t>
  </si>
  <si>
    <t> 0.04 </t>
  </si>
  <si>
    <t>2430279.501 </t>
  </si>
  <si>
    <t> 12.10.1941 00:01 </t>
  </si>
  <si>
    <t> 0.565 </t>
  </si>
  <si>
    <t>2430621.55 </t>
  </si>
  <si>
    <t> 19.09.1942 01:12 </t>
  </si>
  <si>
    <t> 1.16 </t>
  </si>
  <si>
    <t>2430663.28 </t>
  </si>
  <si>
    <t> 30.10.1942 18:43 </t>
  </si>
  <si>
    <t> 0.21 </t>
  </si>
  <si>
    <t>2430663.554 </t>
  </si>
  <si>
    <t> 31.10.1942 01:17 </t>
  </si>
  <si>
    <t> 0.486 </t>
  </si>
  <si>
    <t>2430704.98 </t>
  </si>
  <si>
    <t> 11.12.1942 11:31 </t>
  </si>
  <si>
    <t> -0.77 </t>
  </si>
  <si>
    <t>2430792.15 </t>
  </si>
  <si>
    <t> 08.03.1943 15:36 </t>
  </si>
  <si>
    <t> 1.04 </t>
  </si>
  <si>
    <t>2430876.51 </t>
  </si>
  <si>
    <t> 01.06.1943 00:14 </t>
  </si>
  <si>
    <t>2430963.46 </t>
  </si>
  <si>
    <t> 26.08.1943 23:02 </t>
  </si>
  <si>
    <t> 1.62 </t>
  </si>
  <si>
    <t>2431004.43 </t>
  </si>
  <si>
    <t> 06.10.1943 22:19 </t>
  </si>
  <si>
    <t> -0.09 </t>
  </si>
  <si>
    <t>2431046.27 </t>
  </si>
  <si>
    <t> 17.11.1943 18:28 </t>
  </si>
  <si>
    <t> -0.93 </t>
  </si>
  <si>
    <t>2431303.707 </t>
  </si>
  <si>
    <t> 01.08.1944 04:58 </t>
  </si>
  <si>
    <t> 0.420 </t>
  </si>
  <si>
    <t>2431303.717 </t>
  </si>
  <si>
    <t> 01.08.1944 05:12 </t>
  </si>
  <si>
    <t> 0.430 </t>
  </si>
  <si>
    <t>2431303.742 </t>
  </si>
  <si>
    <t> 01.08.1944 05:48 </t>
  </si>
  <si>
    <t> 0.455 </t>
  </si>
  <si>
    <t>2431303.756 </t>
  </si>
  <si>
    <t> 01.08.1944 06:08 </t>
  </si>
  <si>
    <t> 0.469 </t>
  </si>
  <si>
    <t>2431303.770 </t>
  </si>
  <si>
    <t> 01.08.1944 06:28 </t>
  </si>
  <si>
    <t> 0.483 </t>
  </si>
  <si>
    <t>2431303.783 </t>
  </si>
  <si>
    <t> 01.08.1944 06:47 </t>
  </si>
  <si>
    <t> 0.496 </t>
  </si>
  <si>
    <t>2431344.560 </t>
  </si>
  <si>
    <t> 11.09.1944 01:26 </t>
  </si>
  <si>
    <t> -1.409 </t>
  </si>
  <si>
    <t>2431344.577 </t>
  </si>
  <si>
    <t> 11.09.1944 01:50 </t>
  </si>
  <si>
    <t> -1.392 </t>
  </si>
  <si>
    <t>2431347.38 </t>
  </si>
  <si>
    <t> 13.09.1944 21:07 </t>
  </si>
  <si>
    <t> 1.41 </t>
  </si>
  <si>
    <t>2431643.610 </t>
  </si>
  <si>
    <t> 07.07.1945 02:38 </t>
  </si>
  <si>
    <t> -1.128 </t>
  </si>
  <si>
    <t>2431643.623 </t>
  </si>
  <si>
    <t> 07.07.1945 02:57 </t>
  </si>
  <si>
    <t> -1.115 </t>
  </si>
  <si>
    <t>2431643.651 </t>
  </si>
  <si>
    <t> 07.07.1945 03:37 </t>
  </si>
  <si>
    <t> -1.087 </t>
  </si>
  <si>
    <t>2431643.668 </t>
  </si>
  <si>
    <t> 07.07.1945 04:01 </t>
  </si>
  <si>
    <t> -1.070 </t>
  </si>
  <si>
    <t>2431643.743 </t>
  </si>
  <si>
    <t> 07.07.1945 05:49 </t>
  </si>
  <si>
    <t> -0.995 </t>
  </si>
  <si>
    <t>2431643.760 </t>
  </si>
  <si>
    <t> 07.07.1945 06:14 </t>
  </si>
  <si>
    <t> -0.978 </t>
  </si>
  <si>
    <t>2431644.628 </t>
  </si>
  <si>
    <t> 08.07.1945 03:04 </t>
  </si>
  <si>
    <t> -0.110 </t>
  </si>
  <si>
    <t>2431644.686 </t>
  </si>
  <si>
    <t> 08.07.1945 04:27 </t>
  </si>
  <si>
    <t> -0.052 </t>
  </si>
  <si>
    <t>2431645.612 </t>
  </si>
  <si>
    <t> 09.07.1945 02:41 </t>
  </si>
  <si>
    <t> 0.874 </t>
  </si>
  <si>
    <t>2431686.721 </t>
  </si>
  <si>
    <t> 19.08.1945 05:18 </t>
  </si>
  <si>
    <t> -0.698 </t>
  </si>
  <si>
    <t>2431686.733 </t>
  </si>
  <si>
    <t> 19.08.1945 05:35 </t>
  </si>
  <si>
    <t> -0.686 </t>
  </si>
  <si>
    <t>2431687.721 </t>
  </si>
  <si>
    <t> 20.08.1945 05:18 </t>
  </si>
  <si>
    <t> 0.302 </t>
  </si>
  <si>
    <t>2431687.733 </t>
  </si>
  <si>
    <t> 20.08.1945 05:35 </t>
  </si>
  <si>
    <t> 0.314 </t>
  </si>
  <si>
    <t>2431729.560 </t>
  </si>
  <si>
    <t> 01.10.1945 01:26 </t>
  </si>
  <si>
    <t> -0.540 </t>
  </si>
  <si>
    <t>2431729.572 </t>
  </si>
  <si>
    <t> 01.10.1945 01:43 </t>
  </si>
  <si>
    <t> -0.528 </t>
  </si>
  <si>
    <t>2431731.599 </t>
  </si>
  <si>
    <t> 03.10.1945 02:22 </t>
  </si>
  <si>
    <t> 1.499 </t>
  </si>
  <si>
    <t>2431731.608 </t>
  </si>
  <si>
    <t> 03.10.1945 02:35 </t>
  </si>
  <si>
    <t> 1.508 </t>
  </si>
  <si>
    <t>2431731.621 </t>
  </si>
  <si>
    <t> 03.10.1945 02:54 </t>
  </si>
  <si>
    <t> 1.521 </t>
  </si>
  <si>
    <t>2432798.697 </t>
  </si>
  <si>
    <t> 04.09.1948 04:43 </t>
  </si>
  <si>
    <t> 1.564 </t>
  </si>
  <si>
    <t>2433566.389 </t>
  </si>
  <si>
    <t> 11.10.1950 21:20 </t>
  </si>
  <si>
    <t> 0.993 </t>
  </si>
  <si>
    <t> R.Weber </t>
  </si>
  <si>
    <t>2433566.39 </t>
  </si>
  <si>
    <t> 11.10.1950 21:21 </t>
  </si>
  <si>
    <t> 0.99 </t>
  </si>
  <si>
    <t>2434707.226 </t>
  </si>
  <si>
    <t> 25.11.1953 17:25 </t>
  </si>
  <si>
    <t> -10.565 </t>
  </si>
  <si>
    <t>2436082.397 </t>
  </si>
  <si>
    <t> 31.08.1957 21:31 </t>
  </si>
  <si>
    <t> -1.196 </t>
  </si>
  <si>
    <t> R.I.Chuprina </t>
  </si>
  <si>
    <t>IBVS 1852 </t>
  </si>
  <si>
    <t>2436082.40 </t>
  </si>
  <si>
    <t> 31.08.1957 21:36 </t>
  </si>
  <si>
    <t> -1.19 </t>
  </si>
  <si>
    <t> I.V.Il'in et al. </t>
  </si>
  <si>
    <t> AC 1199.7 </t>
  </si>
  <si>
    <t>2436083.400 </t>
  </si>
  <si>
    <t> 01.09.1957 21:36 </t>
  </si>
  <si>
    <t> -0.193 </t>
  </si>
  <si>
    <t>2436083.40 </t>
  </si>
  <si>
    <t> -0.19 </t>
  </si>
  <si>
    <t>2436084.41 </t>
  </si>
  <si>
    <t> 02.09.1957 21:50 </t>
  </si>
  <si>
    <t> 0.82 </t>
  </si>
  <si>
    <t>2436084.437 </t>
  </si>
  <si>
    <t> 02.09.1957 22:29 </t>
  </si>
  <si>
    <t> 0.844 </t>
  </si>
  <si>
    <t>2436381.499 </t>
  </si>
  <si>
    <t> 26.06.1958 23:58 </t>
  </si>
  <si>
    <t> -0.863 </t>
  </si>
  <si>
    <t>2436381.56 </t>
  </si>
  <si>
    <t> 27.06.1958 01:26 </t>
  </si>
  <si>
    <t> -0.80 </t>
  </si>
  <si>
    <t>2436425.449 </t>
  </si>
  <si>
    <t> 09.08.1958 22:46 </t>
  </si>
  <si>
    <t> 0.406 </t>
  </si>
  <si>
    <t>2436425.45 </t>
  </si>
  <si>
    <t> 09.08.1958 22:48 </t>
  </si>
  <si>
    <t> 0.41 </t>
  </si>
  <si>
    <t>2436426.438 </t>
  </si>
  <si>
    <t> 10.08.1958 22:30 </t>
  </si>
  <si>
    <t> 1.395 </t>
  </si>
  <si>
    <t>2436426.44 </t>
  </si>
  <si>
    <t> 10.08.1958 22:33 </t>
  </si>
  <si>
    <t> 1.40 </t>
  </si>
  <si>
    <t> AC 1199.8 </t>
  </si>
  <si>
    <t>2436463.32 </t>
  </si>
  <si>
    <t> 16.09.1958 19:40 </t>
  </si>
  <si>
    <t> -4.40 </t>
  </si>
  <si>
    <t>2436466.354 </t>
  </si>
  <si>
    <t> 19.09.1958 20:29 </t>
  </si>
  <si>
    <t> -1.371 </t>
  </si>
  <si>
    <t>2436466.36 </t>
  </si>
  <si>
    <t> 19.09.1958 20:38 </t>
  </si>
  <si>
    <t> -1.36 </t>
  </si>
  <si>
    <t>2436808.48 </t>
  </si>
  <si>
    <t> 27.08.1959 23:31 </t>
  </si>
  <si>
    <t> -0.69 </t>
  </si>
  <si>
    <t>2436809.436 </t>
  </si>
  <si>
    <t> 28.08.1959 22:27 </t>
  </si>
  <si>
    <t> 0.261 </t>
  </si>
  <si>
    <t> V.G.Derevyagin </t>
  </si>
  <si>
    <t>2436894.194 </t>
  </si>
  <si>
    <t> 21.11.1959 16:39 </t>
  </si>
  <si>
    <t> -0.344 </t>
  </si>
  <si>
    <t>2436894.20 </t>
  </si>
  <si>
    <t> 21.11.1959 16:48 </t>
  </si>
  <si>
    <t> -0.34 </t>
  </si>
  <si>
    <t>2436894.81 </t>
  </si>
  <si>
    <t> 22.11.1959 07:26 </t>
  </si>
  <si>
    <t> 0.27 </t>
  </si>
  <si>
    <t>2436901.24 </t>
  </si>
  <si>
    <t> 28.11.1959 17:45 </t>
  </si>
  <si>
    <t> 6.70 </t>
  </si>
  <si>
    <t>2437193.397 </t>
  </si>
  <si>
    <t> 15.09.1960 21:31 </t>
  </si>
  <si>
    <t> 0.090 </t>
  </si>
  <si>
    <t> Chuprina&amp;Derevyag. </t>
  </si>
  <si>
    <t>2437492.511 </t>
  </si>
  <si>
    <t> 12.07.1961 00:15 </t>
  </si>
  <si>
    <t> 0.435 </t>
  </si>
  <si>
    <t>2437493.477 </t>
  </si>
  <si>
    <t> 12.07.1961 23:26 </t>
  </si>
  <si>
    <t> 1.401 </t>
  </si>
  <si>
    <t>2437493.501 </t>
  </si>
  <si>
    <t> 13.07.1961 00:01 </t>
  </si>
  <si>
    <t> 1.425 </t>
  </si>
  <si>
    <t>2437578.277 </t>
  </si>
  <si>
    <t> 05.10.1961 18:38 </t>
  </si>
  <si>
    <t> 0.839 </t>
  </si>
  <si>
    <t>2437578.304 </t>
  </si>
  <si>
    <t> 05.10.1961 19:17 </t>
  </si>
  <si>
    <t> 0.866 </t>
  </si>
  <si>
    <t>2437578.312 </t>
  </si>
  <si>
    <t> 05.10.1961 19:29 </t>
  </si>
  <si>
    <t>2437874.463 </t>
  </si>
  <si>
    <t> 28.07.1962 23:06 </t>
  </si>
  <si>
    <t> -1.744 </t>
  </si>
  <si>
    <t>2437874.648 </t>
  </si>
  <si>
    <t> 29.07.1962 03:33 </t>
  </si>
  <si>
    <t> -1.559 </t>
  </si>
  <si>
    <t>2437875.438 </t>
  </si>
  <si>
    <t> 29.07.1962 22:30 </t>
  </si>
  <si>
    <t> -0.769 </t>
  </si>
  <si>
    <t>2437875.645 </t>
  </si>
  <si>
    <t> 30.07.1962 03:28 </t>
  </si>
  <si>
    <t> -0.562 </t>
  </si>
  <si>
    <t>2437876.697 </t>
  </si>
  <si>
    <t> 31.07.1962 04:43 </t>
  </si>
  <si>
    <t> 0.490 </t>
  </si>
  <si>
    <t>2437877.468 </t>
  </si>
  <si>
    <t> 31.07.1962 23:13 </t>
  </si>
  <si>
    <t> 1.261 </t>
  </si>
  <si>
    <t>2437960.265 </t>
  </si>
  <si>
    <t> 22.10.1962 18:21 </t>
  </si>
  <si>
    <t> -1.305 </t>
  </si>
  <si>
    <t>2437960.303 </t>
  </si>
  <si>
    <t> 22.10.1962 19:16 </t>
  </si>
  <si>
    <t> -1.267 </t>
  </si>
  <si>
    <t>2437961.271 </t>
  </si>
  <si>
    <t> 23.10.1962 18:30 </t>
  </si>
  <si>
    <t> -0.299 </t>
  </si>
  <si>
    <t>2437961.34 </t>
  </si>
  <si>
    <t> 23.10.1962 20:09 </t>
  </si>
  <si>
    <t> -0.23 </t>
  </si>
  <si>
    <t>2437962.277 </t>
  </si>
  <si>
    <t> 24.10.1962 18:38 </t>
  </si>
  <si>
    <t> 0.707 </t>
  </si>
  <si>
    <t>2437962.29 </t>
  </si>
  <si>
    <t> 24.10.1962 18:57 </t>
  </si>
  <si>
    <t> 0.72 </t>
  </si>
  <si>
    <t>2437962.304 </t>
  </si>
  <si>
    <t> 24.10.1962 19:17 </t>
  </si>
  <si>
    <t> 0.734 </t>
  </si>
  <si>
    <t>2437963.296 </t>
  </si>
  <si>
    <t> 25.10.1962 19:06 </t>
  </si>
  <si>
    <t> 1.726 </t>
  </si>
  <si>
    <t>2438206.476 </t>
  </si>
  <si>
    <t> 25.06.1963 23:25 </t>
  </si>
  <si>
    <t> 10.159 </t>
  </si>
  <si>
    <t>2438217.426 </t>
  </si>
  <si>
    <t> 06.07.1963 22:13 </t>
  </si>
  <si>
    <t> -0.232 </t>
  </si>
  <si>
    <t>2438286.369 </t>
  </si>
  <si>
    <t> 13.09.1963 20:51 </t>
  </si>
  <si>
    <t> 4.689 </t>
  </si>
  <si>
    <t>2438340.272 </t>
  </si>
  <si>
    <t> 06.11.1963 18:31 </t>
  </si>
  <si>
    <t> -5.430 </t>
  </si>
  <si>
    <t>2438584.452 </t>
  </si>
  <si>
    <t> 07.07.1964 22:50 </t>
  </si>
  <si>
    <t> 4.003 </t>
  </si>
  <si>
    <t>V </t>
  </si>
  <si>
    <t> V.Znojil </t>
  </si>
  <si>
    <t> BRNO 6 </t>
  </si>
  <si>
    <t>2438584.465 </t>
  </si>
  <si>
    <t> 07.07.1964 23:09 </t>
  </si>
  <si>
    <t> 4.016 </t>
  </si>
  <si>
    <t> J.Boldis </t>
  </si>
  <si>
    <t>2438584.469 </t>
  </si>
  <si>
    <t> 07.07.1964 23:15 </t>
  </si>
  <si>
    <t> 4.020 </t>
  </si>
  <si>
    <t> L.Frank </t>
  </si>
  <si>
    <t>2438584.477 </t>
  </si>
  <si>
    <t> 07.07.1964 23:26 </t>
  </si>
  <si>
    <t> 4.028 </t>
  </si>
  <si>
    <t> M.Krbuskova </t>
  </si>
  <si>
    <t>2439012.376 </t>
  </si>
  <si>
    <t> 08.09.1965 21:01 </t>
  </si>
  <si>
    <t> 5.114 </t>
  </si>
  <si>
    <t> A.Paschke </t>
  </si>
  <si>
    <t> BRNO 5 </t>
  </si>
  <si>
    <t>2439025.336 </t>
  </si>
  <si>
    <t> 21.09.1965 20:03 </t>
  </si>
  <si>
    <t> -3.266 </t>
  </si>
  <si>
    <t>2439027.314 </t>
  </si>
  <si>
    <t> 23.09.1965 19:32 </t>
  </si>
  <si>
    <t> -1.288 </t>
  </si>
  <si>
    <t>2439027.346 </t>
  </si>
  <si>
    <t> 23.09.1965 20:18 </t>
  </si>
  <si>
    <t> -1.256 </t>
  </si>
  <si>
    <t>2439028.33 </t>
  </si>
  <si>
    <t> 24.09.1965 19:55 </t>
  </si>
  <si>
    <t> -0.27 </t>
  </si>
  <si>
    <t>2439028.345 </t>
  </si>
  <si>
    <t> 24.09.1965 20:16 </t>
  </si>
  <si>
    <t> -0.257 </t>
  </si>
  <si>
    <t>2439029.328 </t>
  </si>
  <si>
    <t> 25.09.1965 19:52 </t>
  </si>
  <si>
    <t> 0.726 </t>
  </si>
  <si>
    <t>2439029.33 </t>
  </si>
  <si>
    <t> 25.09.1965 19:55 </t>
  </si>
  <si>
    <t> 0.73 </t>
  </si>
  <si>
    <t>2439319.389 </t>
  </si>
  <si>
    <t> 12.07.1966 21:20 </t>
  </si>
  <si>
    <t> -7.983 </t>
  </si>
  <si>
    <t> BRNO 9 </t>
  </si>
  <si>
    <t>2439319.392 </t>
  </si>
  <si>
    <t> 12.07.1966 21:24 </t>
  </si>
  <si>
    <t> -7.980 </t>
  </si>
  <si>
    <t> M.Znojilova </t>
  </si>
  <si>
    <t>2439319.398 </t>
  </si>
  <si>
    <t> 12.07.1966 21:33 </t>
  </si>
  <si>
    <t> -7.974 </t>
  </si>
  <si>
    <t> L.Hedbavny </t>
  </si>
  <si>
    <t> J.Kratochvil </t>
  </si>
  <si>
    <t> M.Prada </t>
  </si>
  <si>
    <t>2439319.408 </t>
  </si>
  <si>
    <t> 12.07.1966 21:47 </t>
  </si>
  <si>
    <t> -7.964 </t>
  </si>
  <si>
    <t> H.Augustova </t>
  </si>
  <si>
    <t> P.Syslova </t>
  </si>
  <si>
    <t>2439319.410 </t>
  </si>
  <si>
    <t> 12.07.1966 21:50 </t>
  </si>
  <si>
    <t> -7.962 </t>
  </si>
  <si>
    <t> K.Brancik </t>
  </si>
  <si>
    <t>2439327.82 </t>
  </si>
  <si>
    <t> 21.07.1966 07:40 </t>
  </si>
  <si>
    <t> 0.45 </t>
  </si>
  <si>
    <t>2439347.358 </t>
  </si>
  <si>
    <t> 09.08.1966 20:35 </t>
  </si>
  <si>
    <t> -1.354 </t>
  </si>
  <si>
    <t>2439347.359 </t>
  </si>
  <si>
    <t> 09.08.1966 20:36 </t>
  </si>
  <si>
    <t> -1.353 </t>
  </si>
  <si>
    <t>2439348.400 </t>
  </si>
  <si>
    <t> 10.08.1966 21:36 </t>
  </si>
  <si>
    <t> -0.312 </t>
  </si>
  <si>
    <t>2439350.466 </t>
  </si>
  <si>
    <t> 12.08.1966 23:11 </t>
  </si>
  <si>
    <t> 1.754 </t>
  </si>
  <si>
    <t>2439408.450 </t>
  </si>
  <si>
    <t> 09.10.1966 22:48 </t>
  </si>
  <si>
    <t> -4.284 </t>
  </si>
  <si>
    <t> J.Zidu </t>
  </si>
  <si>
    <t> M.Zidu </t>
  </si>
  <si>
    <t>2439412.297 </t>
  </si>
  <si>
    <t> 13.10.1966 19:07 </t>
  </si>
  <si>
    <t> -0.437 </t>
  </si>
  <si>
    <t>2439412.30 </t>
  </si>
  <si>
    <t> 13.10.1966 19:12 </t>
  </si>
  <si>
    <t> -0.43 </t>
  </si>
  <si>
    <t>2439414.428 </t>
  </si>
  <si>
    <t> 15.10.1966 22:16 </t>
  </si>
  <si>
    <t> 1.694 </t>
  </si>
  <si>
    <t>2439711.470 </t>
  </si>
  <si>
    <t> 08.08.1967 23:16 </t>
  </si>
  <si>
    <t> -0.033 </t>
  </si>
  <si>
    <t>2439711.47 </t>
  </si>
  <si>
    <t> -0.03 </t>
  </si>
  <si>
    <t>2440478.360 </t>
  </si>
  <si>
    <t> 13.09.1969 20:38 </t>
  </si>
  <si>
    <t> -1.407 </t>
  </si>
  <si>
    <t>2440478.40 </t>
  </si>
  <si>
    <t> 13.09.1969 21:36 </t>
  </si>
  <si>
    <t> -1.37 </t>
  </si>
  <si>
    <t>2440479.355 </t>
  </si>
  <si>
    <t> 14.09.1969 20:31 </t>
  </si>
  <si>
    <t> -0.412 </t>
  </si>
  <si>
    <t>2440480.356 </t>
  </si>
  <si>
    <t> 15.09.1969 20:32 </t>
  </si>
  <si>
    <t> 0.589 </t>
  </si>
  <si>
    <t>2440480.36 </t>
  </si>
  <si>
    <t> 15.09.1969 20:38 </t>
  </si>
  <si>
    <t> 0.59 </t>
  </si>
  <si>
    <t>2440499.541 </t>
  </si>
  <si>
    <t> 05.10.1969 00:59 </t>
  </si>
  <si>
    <t> -1.566 </t>
  </si>
  <si>
    <t> J.Silhan </t>
  </si>
  <si>
    <t>2440950.25 </t>
  </si>
  <si>
    <t> 29.12.1970 18:00 </t>
  </si>
  <si>
    <t>2441162.483 </t>
  </si>
  <si>
    <t> 29.07.1971 23:35 </t>
  </si>
  <si>
    <t> -0.184 </t>
  </si>
  <si>
    <t>2441163.472 </t>
  </si>
  <si>
    <t> 30.07.1971 23:19 </t>
  </si>
  <si>
    <t> 0.805 </t>
  </si>
  <si>
    <t>2441545.442 </t>
  </si>
  <si>
    <t> 15.08.1972 22:36 </t>
  </si>
  <si>
    <t> -1.357 </t>
  </si>
  <si>
    <t>2441717.27 </t>
  </si>
  <si>
    <t> 03.02.1973 18:28 </t>
  </si>
  <si>
    <t> -0.25 </t>
  </si>
  <si>
    <t>2441932.46 </t>
  </si>
  <si>
    <t> 06.09.1973 23:02 </t>
  </si>
  <si>
    <t> 1.53 </t>
  </si>
  <si>
    <t>2442357.229 </t>
  </si>
  <si>
    <t> 05.11.1974 17:29 </t>
  </si>
  <si>
    <t> -0.515 </t>
  </si>
  <si>
    <t>2442629.407 </t>
  </si>
  <si>
    <t> 04.08.1975 21:46 </t>
  </si>
  <si>
    <t> -5.765 </t>
  </si>
  <si>
    <t> R.Diethelm </t>
  </si>
  <si>
    <t> BBS 23 </t>
  </si>
  <si>
    <t>2442656.522 </t>
  </si>
  <si>
    <t> 01.09.1975 00:31 </t>
  </si>
  <si>
    <t> 0.009 </t>
  </si>
  <si>
    <t>2442656.535 </t>
  </si>
  <si>
    <t> 01.09.1975 00:50 </t>
  </si>
  <si>
    <t> 0.022 </t>
  </si>
  <si>
    <t>2442657.606 </t>
  </si>
  <si>
    <t> 02.09.1975 02:32 </t>
  </si>
  <si>
    <t> 1.093 </t>
  </si>
  <si>
    <t>2442657.623 </t>
  </si>
  <si>
    <t> 02.09.1975 02:57 </t>
  </si>
  <si>
    <t> 1.110 </t>
  </si>
  <si>
    <t>2442697.45 </t>
  </si>
  <si>
    <t> 11.10.1975 22:48 </t>
  </si>
  <si>
    <t> -1.74 </t>
  </si>
  <si>
    <t>2443432.75 </t>
  </si>
  <si>
    <t> 16.10.1977 06:00 </t>
  </si>
  <si>
    <t> 7.97 </t>
  </si>
  <si>
    <t> BBS 35 </t>
  </si>
  <si>
    <t>2444490.49 </t>
  </si>
  <si>
    <t> 07.09.1980 23:45 </t>
  </si>
  <si>
    <t> -1.32 </t>
  </si>
  <si>
    <t>I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</si>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</sst>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3" fillId="2" borderId="11" xfId="7" applyFill="1" applyBorder="1" applyAlignment="1" applyProtection="1">
      <alignment horizontal="right" vertical="top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9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V1068 Cyg - O-C Diagr.</a:t>
            </a:r>
          </a:p>
        </c:rich>
      </c:tx>
      <c:layout>
        <c:manualLayout>
          <c:xMode val="edge"/>
          <c:yMode val="edge"/>
          <c:x val="0.3803769085315948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1519843014747"/>
          <c:y val="0.15"/>
          <c:w val="0.853495743940776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109.5</c:v>
                </c:pt>
                <c:pt idx="2">
                  <c:v>128</c:v>
                </c:pt>
                <c:pt idx="3">
                  <c:v>-283</c:v>
                </c:pt>
                <c:pt idx="4">
                  <c:v>-263</c:v>
                </c:pt>
                <c:pt idx="5">
                  <c:v>-258</c:v>
                </c:pt>
                <c:pt idx="6">
                  <c:v>-258</c:v>
                </c:pt>
                <c:pt idx="7">
                  <c:v>-249</c:v>
                </c:pt>
                <c:pt idx="8">
                  <c:v>-249</c:v>
                </c:pt>
                <c:pt idx="9">
                  <c:v>-233</c:v>
                </c:pt>
                <c:pt idx="10">
                  <c:v>-233</c:v>
                </c:pt>
                <c:pt idx="11">
                  <c:v>-224</c:v>
                </c:pt>
                <c:pt idx="12">
                  <c:v>-222</c:v>
                </c:pt>
                <c:pt idx="13">
                  <c:v>-215</c:v>
                </c:pt>
                <c:pt idx="14">
                  <c:v>-215</c:v>
                </c:pt>
                <c:pt idx="15">
                  <c:v>-206</c:v>
                </c:pt>
                <c:pt idx="16">
                  <c:v>-199</c:v>
                </c:pt>
                <c:pt idx="17">
                  <c:v>-198</c:v>
                </c:pt>
                <c:pt idx="18">
                  <c:v>-197</c:v>
                </c:pt>
                <c:pt idx="19">
                  <c:v>-190</c:v>
                </c:pt>
                <c:pt idx="20">
                  <c:v>-187</c:v>
                </c:pt>
                <c:pt idx="21">
                  <c:v>-180</c:v>
                </c:pt>
                <c:pt idx="22">
                  <c:v>-172</c:v>
                </c:pt>
                <c:pt idx="23">
                  <c:v>-171</c:v>
                </c:pt>
                <c:pt idx="24">
                  <c:v>-171</c:v>
                </c:pt>
                <c:pt idx="25">
                  <c:v>-170</c:v>
                </c:pt>
                <c:pt idx="26">
                  <c:v>-168</c:v>
                </c:pt>
                <c:pt idx="27">
                  <c:v>-166</c:v>
                </c:pt>
                <c:pt idx="28">
                  <c:v>-164</c:v>
                </c:pt>
                <c:pt idx="29">
                  <c:v>-163</c:v>
                </c:pt>
                <c:pt idx="30">
                  <c:v>-162</c:v>
                </c:pt>
                <c:pt idx="31">
                  <c:v>-156</c:v>
                </c:pt>
                <c:pt idx="32">
                  <c:v>-156</c:v>
                </c:pt>
                <c:pt idx="33">
                  <c:v>-156</c:v>
                </c:pt>
                <c:pt idx="34">
                  <c:v>-156</c:v>
                </c:pt>
                <c:pt idx="35">
                  <c:v>-156</c:v>
                </c:pt>
                <c:pt idx="36">
                  <c:v>-156</c:v>
                </c:pt>
                <c:pt idx="37">
                  <c:v>-155</c:v>
                </c:pt>
                <c:pt idx="38">
                  <c:v>-155</c:v>
                </c:pt>
                <c:pt idx="39">
                  <c:v>-155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-148</c:v>
                </c:pt>
                <c:pt idx="44">
                  <c:v>-148</c:v>
                </c:pt>
                <c:pt idx="45">
                  <c:v>-148</c:v>
                </c:pt>
                <c:pt idx="46">
                  <c:v>-148</c:v>
                </c:pt>
                <c:pt idx="47">
                  <c:v>-148</c:v>
                </c:pt>
                <c:pt idx="48">
                  <c:v>-148</c:v>
                </c:pt>
                <c:pt idx="49">
                  <c:v>-147</c:v>
                </c:pt>
                <c:pt idx="50">
                  <c:v>-147</c:v>
                </c:pt>
                <c:pt idx="51">
                  <c:v>-147</c:v>
                </c:pt>
                <c:pt idx="52">
                  <c:v>-147</c:v>
                </c:pt>
                <c:pt idx="53">
                  <c:v>-146</c:v>
                </c:pt>
                <c:pt idx="54">
                  <c:v>-146</c:v>
                </c:pt>
                <c:pt idx="55">
                  <c:v>-146</c:v>
                </c:pt>
                <c:pt idx="56">
                  <c:v>-146</c:v>
                </c:pt>
                <c:pt idx="57">
                  <c:v>-146</c:v>
                </c:pt>
                <c:pt idx="58">
                  <c:v>-121</c:v>
                </c:pt>
                <c:pt idx="59">
                  <c:v>-103</c:v>
                </c:pt>
                <c:pt idx="60">
                  <c:v>-103</c:v>
                </c:pt>
                <c:pt idx="61">
                  <c:v>-76</c:v>
                </c:pt>
                <c:pt idx="62">
                  <c:v>-44</c:v>
                </c:pt>
                <c:pt idx="63">
                  <c:v>-44</c:v>
                </c:pt>
                <c:pt idx="64">
                  <c:v>-44</c:v>
                </c:pt>
                <c:pt idx="65">
                  <c:v>-44</c:v>
                </c:pt>
                <c:pt idx="66">
                  <c:v>-44</c:v>
                </c:pt>
                <c:pt idx="67">
                  <c:v>-44</c:v>
                </c:pt>
                <c:pt idx="68">
                  <c:v>-37</c:v>
                </c:pt>
                <c:pt idx="69">
                  <c:v>-37</c:v>
                </c:pt>
                <c:pt idx="70">
                  <c:v>-36</c:v>
                </c:pt>
                <c:pt idx="71">
                  <c:v>-36</c:v>
                </c:pt>
                <c:pt idx="72">
                  <c:v>-36</c:v>
                </c:pt>
                <c:pt idx="73">
                  <c:v>-36</c:v>
                </c:pt>
                <c:pt idx="74">
                  <c:v>-35</c:v>
                </c:pt>
                <c:pt idx="75">
                  <c:v>-35</c:v>
                </c:pt>
                <c:pt idx="76">
                  <c:v>-35</c:v>
                </c:pt>
                <c:pt idx="77">
                  <c:v>-27</c:v>
                </c:pt>
                <c:pt idx="78">
                  <c:v>-27</c:v>
                </c:pt>
                <c:pt idx="79">
                  <c:v>-25</c:v>
                </c:pt>
                <c:pt idx="80">
                  <c:v>-25</c:v>
                </c:pt>
                <c:pt idx="81">
                  <c:v>-25</c:v>
                </c:pt>
                <c:pt idx="82">
                  <c:v>-25</c:v>
                </c:pt>
                <c:pt idx="83">
                  <c:v>-18</c:v>
                </c:pt>
                <c:pt idx="84">
                  <c:v>-11</c:v>
                </c:pt>
                <c:pt idx="85">
                  <c:v>-11</c:v>
                </c:pt>
                <c:pt idx="86">
                  <c:v>-11</c:v>
                </c:pt>
                <c:pt idx="87">
                  <c:v>-9</c:v>
                </c:pt>
                <c:pt idx="88">
                  <c:v>-9</c:v>
                </c:pt>
                <c:pt idx="89">
                  <c:v>-9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5.5</c:v>
                </c:pt>
                <c:pt idx="105">
                  <c:v>6</c:v>
                </c:pt>
                <c:pt idx="106">
                  <c:v>7.5</c:v>
                </c:pt>
                <c:pt idx="107">
                  <c:v>9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24.5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32.5</c:v>
                </c:pt>
                <c:pt idx="130">
                  <c:v>32.5</c:v>
                </c:pt>
                <c:pt idx="131">
                  <c:v>32.5</c:v>
                </c:pt>
                <c:pt idx="132">
                  <c:v>32.5</c:v>
                </c:pt>
                <c:pt idx="133">
                  <c:v>34</c:v>
                </c:pt>
                <c:pt idx="134">
                  <c:v>34</c:v>
                </c:pt>
                <c:pt idx="135">
                  <c:v>34</c:v>
                </c:pt>
                <c:pt idx="136">
                  <c:v>34</c:v>
                </c:pt>
                <c:pt idx="137">
                  <c:v>34</c:v>
                </c:pt>
                <c:pt idx="138">
                  <c:v>41</c:v>
                </c:pt>
                <c:pt idx="139">
                  <c:v>41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59.5</c:v>
                </c:pt>
                <c:pt idx="146">
                  <c:v>70</c:v>
                </c:pt>
                <c:pt idx="147">
                  <c:v>75</c:v>
                </c:pt>
                <c:pt idx="148">
                  <c:v>75</c:v>
                </c:pt>
                <c:pt idx="149">
                  <c:v>84</c:v>
                </c:pt>
                <c:pt idx="150">
                  <c:v>88</c:v>
                </c:pt>
                <c:pt idx="151">
                  <c:v>93</c:v>
                </c:pt>
                <c:pt idx="152">
                  <c:v>103</c:v>
                </c:pt>
                <c:pt idx="153">
                  <c:v>110</c:v>
                </c:pt>
                <c:pt idx="154">
                  <c:v>110</c:v>
                </c:pt>
                <c:pt idx="155">
                  <c:v>110</c:v>
                </c:pt>
                <c:pt idx="156">
                  <c:v>110</c:v>
                </c:pt>
                <c:pt idx="157">
                  <c:v>111</c:v>
                </c:pt>
                <c:pt idx="158">
                  <c:v>153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2C-4175-8A4A-ACE76444DD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109.5</c:v>
                </c:pt>
                <c:pt idx="2">
                  <c:v>128</c:v>
                </c:pt>
                <c:pt idx="3">
                  <c:v>-283</c:v>
                </c:pt>
                <c:pt idx="4">
                  <c:v>-263</c:v>
                </c:pt>
                <c:pt idx="5">
                  <c:v>-258</c:v>
                </c:pt>
                <c:pt idx="6">
                  <c:v>-258</c:v>
                </c:pt>
                <c:pt idx="7">
                  <c:v>-249</c:v>
                </c:pt>
                <c:pt idx="8">
                  <c:v>-249</c:v>
                </c:pt>
                <c:pt idx="9">
                  <c:v>-233</c:v>
                </c:pt>
                <c:pt idx="10">
                  <c:v>-233</c:v>
                </c:pt>
                <c:pt idx="11">
                  <c:v>-224</c:v>
                </c:pt>
                <c:pt idx="12">
                  <c:v>-222</c:v>
                </c:pt>
                <c:pt idx="13">
                  <c:v>-215</c:v>
                </c:pt>
                <c:pt idx="14">
                  <c:v>-215</c:v>
                </c:pt>
                <c:pt idx="15">
                  <c:v>-206</c:v>
                </c:pt>
                <c:pt idx="16">
                  <c:v>-199</c:v>
                </c:pt>
                <c:pt idx="17">
                  <c:v>-198</c:v>
                </c:pt>
                <c:pt idx="18">
                  <c:v>-197</c:v>
                </c:pt>
                <c:pt idx="19">
                  <c:v>-190</c:v>
                </c:pt>
                <c:pt idx="20">
                  <c:v>-187</c:v>
                </c:pt>
                <c:pt idx="21">
                  <c:v>-180</c:v>
                </c:pt>
                <c:pt idx="22">
                  <c:v>-172</c:v>
                </c:pt>
                <c:pt idx="23">
                  <c:v>-171</c:v>
                </c:pt>
                <c:pt idx="24">
                  <c:v>-171</c:v>
                </c:pt>
                <c:pt idx="25">
                  <c:v>-170</c:v>
                </c:pt>
                <c:pt idx="26">
                  <c:v>-168</c:v>
                </c:pt>
                <c:pt idx="27">
                  <c:v>-166</c:v>
                </c:pt>
                <c:pt idx="28">
                  <c:v>-164</c:v>
                </c:pt>
                <c:pt idx="29">
                  <c:v>-163</c:v>
                </c:pt>
                <c:pt idx="30">
                  <c:v>-162</c:v>
                </c:pt>
                <c:pt idx="31">
                  <c:v>-156</c:v>
                </c:pt>
                <c:pt idx="32">
                  <c:v>-156</c:v>
                </c:pt>
                <c:pt idx="33">
                  <c:v>-156</c:v>
                </c:pt>
                <c:pt idx="34">
                  <c:v>-156</c:v>
                </c:pt>
                <c:pt idx="35">
                  <c:v>-156</c:v>
                </c:pt>
                <c:pt idx="36">
                  <c:v>-156</c:v>
                </c:pt>
                <c:pt idx="37">
                  <c:v>-155</c:v>
                </c:pt>
                <c:pt idx="38">
                  <c:v>-155</c:v>
                </c:pt>
                <c:pt idx="39">
                  <c:v>-155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-148</c:v>
                </c:pt>
                <c:pt idx="44">
                  <c:v>-148</c:v>
                </c:pt>
                <c:pt idx="45">
                  <c:v>-148</c:v>
                </c:pt>
                <c:pt idx="46">
                  <c:v>-148</c:v>
                </c:pt>
                <c:pt idx="47">
                  <c:v>-148</c:v>
                </c:pt>
                <c:pt idx="48">
                  <c:v>-148</c:v>
                </c:pt>
                <c:pt idx="49">
                  <c:v>-147</c:v>
                </c:pt>
                <c:pt idx="50">
                  <c:v>-147</c:v>
                </c:pt>
                <c:pt idx="51">
                  <c:v>-147</c:v>
                </c:pt>
                <c:pt idx="52">
                  <c:v>-147</c:v>
                </c:pt>
                <c:pt idx="53">
                  <c:v>-146</c:v>
                </c:pt>
                <c:pt idx="54">
                  <c:v>-146</c:v>
                </c:pt>
                <c:pt idx="55">
                  <c:v>-146</c:v>
                </c:pt>
                <c:pt idx="56">
                  <c:v>-146</c:v>
                </c:pt>
                <c:pt idx="57">
                  <c:v>-146</c:v>
                </c:pt>
                <c:pt idx="58">
                  <c:v>-121</c:v>
                </c:pt>
                <c:pt idx="59">
                  <c:v>-103</c:v>
                </c:pt>
                <c:pt idx="60">
                  <c:v>-103</c:v>
                </c:pt>
                <c:pt idx="61">
                  <c:v>-76</c:v>
                </c:pt>
                <c:pt idx="62">
                  <c:v>-44</c:v>
                </c:pt>
                <c:pt idx="63">
                  <c:v>-44</c:v>
                </c:pt>
                <c:pt idx="64">
                  <c:v>-44</c:v>
                </c:pt>
                <c:pt idx="65">
                  <c:v>-44</c:v>
                </c:pt>
                <c:pt idx="66">
                  <c:v>-44</c:v>
                </c:pt>
                <c:pt idx="67">
                  <c:v>-44</c:v>
                </c:pt>
                <c:pt idx="68">
                  <c:v>-37</c:v>
                </c:pt>
                <c:pt idx="69">
                  <c:v>-37</c:v>
                </c:pt>
                <c:pt idx="70">
                  <c:v>-36</c:v>
                </c:pt>
                <c:pt idx="71">
                  <c:v>-36</c:v>
                </c:pt>
                <c:pt idx="72">
                  <c:v>-36</c:v>
                </c:pt>
                <c:pt idx="73">
                  <c:v>-36</c:v>
                </c:pt>
                <c:pt idx="74">
                  <c:v>-35</c:v>
                </c:pt>
                <c:pt idx="75">
                  <c:v>-35</c:v>
                </c:pt>
                <c:pt idx="76">
                  <c:v>-35</c:v>
                </c:pt>
                <c:pt idx="77">
                  <c:v>-27</c:v>
                </c:pt>
                <c:pt idx="78">
                  <c:v>-27</c:v>
                </c:pt>
                <c:pt idx="79">
                  <c:v>-25</c:v>
                </c:pt>
                <c:pt idx="80">
                  <c:v>-25</c:v>
                </c:pt>
                <c:pt idx="81">
                  <c:v>-25</c:v>
                </c:pt>
                <c:pt idx="82">
                  <c:v>-25</c:v>
                </c:pt>
                <c:pt idx="83">
                  <c:v>-18</c:v>
                </c:pt>
                <c:pt idx="84">
                  <c:v>-11</c:v>
                </c:pt>
                <c:pt idx="85">
                  <c:v>-11</c:v>
                </c:pt>
                <c:pt idx="86">
                  <c:v>-11</c:v>
                </c:pt>
                <c:pt idx="87">
                  <c:v>-9</c:v>
                </c:pt>
                <c:pt idx="88">
                  <c:v>-9</c:v>
                </c:pt>
                <c:pt idx="89">
                  <c:v>-9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5.5</c:v>
                </c:pt>
                <c:pt idx="105">
                  <c:v>6</c:v>
                </c:pt>
                <c:pt idx="106">
                  <c:v>7.5</c:v>
                </c:pt>
                <c:pt idx="107">
                  <c:v>9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24.5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32.5</c:v>
                </c:pt>
                <c:pt idx="130">
                  <c:v>32.5</c:v>
                </c:pt>
                <c:pt idx="131">
                  <c:v>32.5</c:v>
                </c:pt>
                <c:pt idx="132">
                  <c:v>32.5</c:v>
                </c:pt>
                <c:pt idx="133">
                  <c:v>34</c:v>
                </c:pt>
                <c:pt idx="134">
                  <c:v>34</c:v>
                </c:pt>
                <c:pt idx="135">
                  <c:v>34</c:v>
                </c:pt>
                <c:pt idx="136">
                  <c:v>34</c:v>
                </c:pt>
                <c:pt idx="137">
                  <c:v>34</c:v>
                </c:pt>
                <c:pt idx="138">
                  <c:v>41</c:v>
                </c:pt>
                <c:pt idx="139">
                  <c:v>41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59.5</c:v>
                </c:pt>
                <c:pt idx="146">
                  <c:v>70</c:v>
                </c:pt>
                <c:pt idx="147">
                  <c:v>75</c:v>
                </c:pt>
                <c:pt idx="148">
                  <c:v>75</c:v>
                </c:pt>
                <c:pt idx="149">
                  <c:v>84</c:v>
                </c:pt>
                <c:pt idx="150">
                  <c:v>88</c:v>
                </c:pt>
                <c:pt idx="151">
                  <c:v>93</c:v>
                </c:pt>
                <c:pt idx="152">
                  <c:v>103</c:v>
                </c:pt>
                <c:pt idx="153">
                  <c:v>110</c:v>
                </c:pt>
                <c:pt idx="154">
                  <c:v>110</c:v>
                </c:pt>
                <c:pt idx="155">
                  <c:v>110</c:v>
                </c:pt>
                <c:pt idx="156">
                  <c:v>110</c:v>
                </c:pt>
                <c:pt idx="157">
                  <c:v>111</c:v>
                </c:pt>
                <c:pt idx="158">
                  <c:v>153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-5.7653500000014901</c:v>
                </c:pt>
                <c:pt idx="2">
                  <c:v>7.973599999997532</c:v>
                </c:pt>
                <c:pt idx="3">
                  <c:v>-0.26209999999991851</c:v>
                </c:pt>
                <c:pt idx="4">
                  <c:v>-1.1281000000017229</c:v>
                </c:pt>
                <c:pt idx="5">
                  <c:v>1.6313999999983935</c:v>
                </c:pt>
                <c:pt idx="6">
                  <c:v>1.6713999999992666</c:v>
                </c:pt>
                <c:pt idx="7">
                  <c:v>-1.5203000000001339</c:v>
                </c:pt>
                <c:pt idx="8">
                  <c:v>-0.52629999999771826</c:v>
                </c:pt>
                <c:pt idx="9">
                  <c:v>-0.11710000000311993</c:v>
                </c:pt>
                <c:pt idx="10">
                  <c:v>3.7148999999990338</c:v>
                </c:pt>
                <c:pt idx="11">
                  <c:v>-1.4187999999994645</c:v>
                </c:pt>
                <c:pt idx="12">
                  <c:v>0.97859999999855063</c:v>
                </c:pt>
                <c:pt idx="13">
                  <c:v>-1.6424999999981083</c:v>
                </c:pt>
                <c:pt idx="14">
                  <c:v>-0.63049999999930151</c:v>
                </c:pt>
                <c:pt idx="15">
                  <c:v>0.18779999999969732</c:v>
                </c:pt>
                <c:pt idx="16">
                  <c:v>-1.2543000000005122</c:v>
                </c:pt>
                <c:pt idx="17">
                  <c:v>-1.0325999999986379</c:v>
                </c:pt>
                <c:pt idx="18">
                  <c:v>4.6099999999569263E-2</c:v>
                </c:pt>
                <c:pt idx="19">
                  <c:v>-0.61300000000119326</c:v>
                </c:pt>
                <c:pt idx="20">
                  <c:v>4.3099999998958083E-2</c:v>
                </c:pt>
                <c:pt idx="21">
                  <c:v>0.56499999999869033</c:v>
                </c:pt>
                <c:pt idx="22">
                  <c:v>1.1635999999998603</c:v>
                </c:pt>
                <c:pt idx="23">
                  <c:v>0.21229999999923166</c:v>
                </c:pt>
                <c:pt idx="24">
                  <c:v>0.48630000000048312</c:v>
                </c:pt>
                <c:pt idx="25">
                  <c:v>-0.76900000000023283</c:v>
                </c:pt>
                <c:pt idx="26">
                  <c:v>1.0384000000012747</c:v>
                </c:pt>
                <c:pt idx="27">
                  <c:v>3.5799999997834675E-2</c:v>
                </c:pt>
                <c:pt idx="28">
                  <c:v>1.6231999999981781</c:v>
                </c:pt>
                <c:pt idx="29">
                  <c:v>-8.8100000000849832E-2</c:v>
                </c:pt>
                <c:pt idx="30">
                  <c:v>-0.92939999999725842</c:v>
                </c:pt>
                <c:pt idx="31">
                  <c:v>0.41979999999966822</c:v>
                </c:pt>
                <c:pt idx="32">
                  <c:v>0.42980000000170548</c:v>
                </c:pt>
                <c:pt idx="33">
                  <c:v>0.4547999999995227</c:v>
                </c:pt>
                <c:pt idx="34">
                  <c:v>0.46880000000237487</c:v>
                </c:pt>
                <c:pt idx="35">
                  <c:v>0.48280000000158907</c:v>
                </c:pt>
                <c:pt idx="36">
                  <c:v>0.49580000000059954</c:v>
                </c:pt>
                <c:pt idx="37">
                  <c:v>-1.4084999999977299</c:v>
                </c:pt>
                <c:pt idx="38">
                  <c:v>-1.3914999999979045</c:v>
                </c:pt>
                <c:pt idx="39">
                  <c:v>1.4115000000019791</c:v>
                </c:pt>
                <c:pt idx="40">
                  <c:v>-1.1275999999998021</c:v>
                </c:pt>
                <c:pt idx="41">
                  <c:v>-1.1146000000007916</c:v>
                </c:pt>
                <c:pt idx="42">
                  <c:v>-1.0865999999987253</c:v>
                </c:pt>
                <c:pt idx="43">
                  <c:v>-1.0695999999988999</c:v>
                </c:pt>
                <c:pt idx="44">
                  <c:v>-0.99460000000181026</c:v>
                </c:pt>
                <c:pt idx="45">
                  <c:v>-0.97760000000198488</c:v>
                </c:pt>
                <c:pt idx="46">
                  <c:v>-0.10959999999977299</c:v>
                </c:pt>
                <c:pt idx="47">
                  <c:v>-5.1599999998870771E-2</c:v>
                </c:pt>
                <c:pt idx="48">
                  <c:v>0.87440000000060536</c:v>
                </c:pt>
                <c:pt idx="49">
                  <c:v>-0.69789999999920838</c:v>
                </c:pt>
                <c:pt idx="50">
                  <c:v>-0.68590000000040163</c:v>
                </c:pt>
                <c:pt idx="51">
                  <c:v>0.30210000000079162</c:v>
                </c:pt>
                <c:pt idx="52">
                  <c:v>0.31409999999959837</c:v>
                </c:pt>
                <c:pt idx="53">
                  <c:v>-0.54019999999945867</c:v>
                </c:pt>
                <c:pt idx="54">
                  <c:v>-0.52820000000065193</c:v>
                </c:pt>
                <c:pt idx="55">
                  <c:v>1.4987999999975727</c:v>
                </c:pt>
                <c:pt idx="56">
                  <c:v>1.5077999999994063</c:v>
                </c:pt>
                <c:pt idx="57">
                  <c:v>1.5207999999984168</c:v>
                </c:pt>
                <c:pt idx="58">
                  <c:v>1.5642999999981839</c:v>
                </c:pt>
                <c:pt idx="59">
                  <c:v>0.9929000000047381</c:v>
                </c:pt>
                <c:pt idx="60">
                  <c:v>0.99390000000130385</c:v>
                </c:pt>
                <c:pt idx="61">
                  <c:v>-10.565199999997276</c:v>
                </c:pt>
                <c:pt idx="62">
                  <c:v>-1.1958000000013271</c:v>
                </c:pt>
                <c:pt idx="63">
                  <c:v>-1.192799999997078</c:v>
                </c:pt>
                <c:pt idx="64">
                  <c:v>-0.19279999999707798</c:v>
                </c:pt>
                <c:pt idx="65">
                  <c:v>-0.19279999999707798</c:v>
                </c:pt>
                <c:pt idx="66">
                  <c:v>0.81720000000495929</c:v>
                </c:pt>
                <c:pt idx="67">
                  <c:v>0.84419999999954598</c:v>
                </c:pt>
                <c:pt idx="68">
                  <c:v>-0.86289999999280553</c:v>
                </c:pt>
                <c:pt idx="69">
                  <c:v>-0.80189999999856809</c:v>
                </c:pt>
                <c:pt idx="70">
                  <c:v>0.40580000000045402</c:v>
                </c:pt>
                <c:pt idx="71">
                  <c:v>0.40679999999701977</c:v>
                </c:pt>
                <c:pt idx="72">
                  <c:v>1.394800000001851</c:v>
                </c:pt>
                <c:pt idx="73">
                  <c:v>1.3968000000022585</c:v>
                </c:pt>
                <c:pt idx="74">
                  <c:v>-4.404499999996915</c:v>
                </c:pt>
                <c:pt idx="75">
                  <c:v>-1.3704999999972642</c:v>
                </c:pt>
                <c:pt idx="76">
                  <c:v>-1.3644999999960419</c:v>
                </c:pt>
                <c:pt idx="77">
                  <c:v>-0.69489999999495922</c:v>
                </c:pt>
                <c:pt idx="78">
                  <c:v>0.26110000000335276</c:v>
                </c:pt>
                <c:pt idx="79">
                  <c:v>-0.34349999999540159</c:v>
                </c:pt>
                <c:pt idx="80">
                  <c:v>-0.33750000000145519</c:v>
                </c:pt>
                <c:pt idx="81">
                  <c:v>0.27249999999912689</c:v>
                </c:pt>
                <c:pt idx="82">
                  <c:v>6.7024999999994179</c:v>
                </c:pt>
                <c:pt idx="83">
                  <c:v>9.0400000000954606E-2</c:v>
                </c:pt>
                <c:pt idx="84">
                  <c:v>0.43529999999736901</c:v>
                </c:pt>
                <c:pt idx="85">
                  <c:v>1.4012999999977183</c:v>
                </c:pt>
                <c:pt idx="86">
                  <c:v>1.4252999999953317</c:v>
                </c:pt>
                <c:pt idx="87">
                  <c:v>0.83870000000024447</c:v>
                </c:pt>
                <c:pt idx="88">
                  <c:v>0.86569999999483116</c:v>
                </c:pt>
                <c:pt idx="89">
                  <c:v>0.87369999999646097</c:v>
                </c:pt>
                <c:pt idx="90">
                  <c:v>-1.7443999999959487</c:v>
                </c:pt>
                <c:pt idx="91">
                  <c:v>-1.5593999999982771</c:v>
                </c:pt>
                <c:pt idx="92">
                  <c:v>-0.76939999999740394</c:v>
                </c:pt>
                <c:pt idx="93">
                  <c:v>-0.56240000000252621</c:v>
                </c:pt>
                <c:pt idx="94">
                  <c:v>0.48960000000079162</c:v>
                </c:pt>
                <c:pt idx="95">
                  <c:v>1.2606000000014319</c:v>
                </c:pt>
                <c:pt idx="96">
                  <c:v>-1.305000000000291</c:v>
                </c:pt>
                <c:pt idx="97">
                  <c:v>-1.2669999999998254</c:v>
                </c:pt>
                <c:pt idx="98">
                  <c:v>-0.29899999999906868</c:v>
                </c:pt>
                <c:pt idx="99">
                  <c:v>-0.23000000000320142</c:v>
                </c:pt>
                <c:pt idx="100">
                  <c:v>0.70700000000215368</c:v>
                </c:pt>
                <c:pt idx="101">
                  <c:v>0.72000000000116415</c:v>
                </c:pt>
                <c:pt idx="102">
                  <c:v>0.73399999999674037</c:v>
                </c:pt>
                <c:pt idx="103">
                  <c:v>1.7260000000023865</c:v>
                </c:pt>
                <c:pt idx="104">
                  <c:v>10.158849999999802</c:v>
                </c:pt>
                <c:pt idx="105">
                  <c:v>-0.23180000000138534</c:v>
                </c:pt>
                <c:pt idx="106">
                  <c:v>4.689249999995809</c:v>
                </c:pt>
                <c:pt idx="107">
                  <c:v>-5.4297000000005937</c:v>
                </c:pt>
                <c:pt idx="108">
                  <c:v>4.0031499999968219</c:v>
                </c:pt>
                <c:pt idx="109">
                  <c:v>4.0161499999958323</c:v>
                </c:pt>
                <c:pt idx="110">
                  <c:v>4.0201499999966472</c:v>
                </c:pt>
                <c:pt idx="111">
                  <c:v>4.0281499999982771</c:v>
                </c:pt>
                <c:pt idx="112">
                  <c:v>5.1141499999939697</c:v>
                </c:pt>
                <c:pt idx="113">
                  <c:v>-3.2664999999979045</c:v>
                </c:pt>
                <c:pt idx="114">
                  <c:v>-1.2885000000023865</c:v>
                </c:pt>
                <c:pt idx="115">
                  <c:v>-1.2565000000031432</c:v>
                </c:pt>
                <c:pt idx="116">
                  <c:v>-0.27249999999912689</c:v>
                </c:pt>
                <c:pt idx="117">
                  <c:v>-0.25749999999970896</c:v>
                </c:pt>
                <c:pt idx="118">
                  <c:v>0.72550000000046566</c:v>
                </c:pt>
                <c:pt idx="119">
                  <c:v>0.72750000000087311</c:v>
                </c:pt>
                <c:pt idx="120">
                  <c:v>-7.9825999999957276</c:v>
                </c:pt>
                <c:pt idx="121">
                  <c:v>-7.9795999999987544</c:v>
                </c:pt>
                <c:pt idx="122">
                  <c:v>-7.973599999997532</c:v>
                </c:pt>
                <c:pt idx="123">
                  <c:v>-7.973599999997532</c:v>
                </c:pt>
                <c:pt idx="124">
                  <c:v>-7.973599999997532</c:v>
                </c:pt>
                <c:pt idx="125">
                  <c:v>-7.9635999999954947</c:v>
                </c:pt>
                <c:pt idx="126">
                  <c:v>-7.9635999999954947</c:v>
                </c:pt>
                <c:pt idx="127">
                  <c:v>-7.9615999999950873</c:v>
                </c:pt>
                <c:pt idx="128">
                  <c:v>0.44840000000112923</c:v>
                </c:pt>
                <c:pt idx="129">
                  <c:v>-1.3542499999966822</c:v>
                </c:pt>
                <c:pt idx="130">
                  <c:v>-1.3532500000001164</c:v>
                </c:pt>
                <c:pt idx="131">
                  <c:v>-0.31224999999540159</c:v>
                </c:pt>
                <c:pt idx="132">
                  <c:v>1.7537500000034925</c:v>
                </c:pt>
                <c:pt idx="133">
                  <c:v>-4.2842000000018743</c:v>
                </c:pt>
                <c:pt idx="134">
                  <c:v>-4.2842000000018743</c:v>
                </c:pt>
                <c:pt idx="135">
                  <c:v>-0.43720000000030268</c:v>
                </c:pt>
                <c:pt idx="136">
                  <c:v>-0.43419999999605352</c:v>
                </c:pt>
                <c:pt idx="137">
                  <c:v>1.6938000000009197</c:v>
                </c:pt>
                <c:pt idx="138">
                  <c:v>-3.3299999995506369E-2</c:v>
                </c:pt>
                <c:pt idx="139">
                  <c:v>-3.3299999995506369E-2</c:v>
                </c:pt>
                <c:pt idx="140">
                  <c:v>-1.406699999999546</c:v>
                </c:pt>
                <c:pt idx="141">
                  <c:v>-1.3666999999986729</c:v>
                </c:pt>
                <c:pt idx="142">
                  <c:v>-0.41169999999692664</c:v>
                </c:pt>
                <c:pt idx="143">
                  <c:v>0.58929999999963911</c:v>
                </c:pt>
                <c:pt idx="144">
                  <c:v>0.59330000000045402</c:v>
                </c:pt>
                <c:pt idx="145">
                  <c:v>-1.5663500000009662</c:v>
                </c:pt>
                <c:pt idx="146">
                  <c:v>0.98900000000139698</c:v>
                </c:pt>
                <c:pt idx="147">
                  <c:v>-0.18449999999575084</c:v>
                </c:pt>
                <c:pt idx="148">
                  <c:v>0.80450000000564614</c:v>
                </c:pt>
                <c:pt idx="149">
                  <c:v>-1.3571999999985565</c:v>
                </c:pt>
                <c:pt idx="150">
                  <c:v>-0.25440000000526197</c:v>
                </c:pt>
                <c:pt idx="151">
                  <c:v>1.5290999999997439</c:v>
                </c:pt>
                <c:pt idx="152">
                  <c:v>-0.51490000000194414</c:v>
                </c:pt>
                <c:pt idx="153">
                  <c:v>8.9999999981955625E-3</c:v>
                </c:pt>
                <c:pt idx="154">
                  <c:v>2.200000000448199E-2</c:v>
                </c:pt>
                <c:pt idx="155">
                  <c:v>1.0930000000007567</c:v>
                </c:pt>
                <c:pt idx="156">
                  <c:v>1.1100000000005821</c:v>
                </c:pt>
                <c:pt idx="157">
                  <c:v>-1.7443000000057509</c:v>
                </c:pt>
                <c:pt idx="158">
                  <c:v>-1.3189000000056694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2C-4175-8A4A-ACE76444DD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109.5</c:v>
                </c:pt>
                <c:pt idx="2">
                  <c:v>128</c:v>
                </c:pt>
                <c:pt idx="3">
                  <c:v>-283</c:v>
                </c:pt>
                <c:pt idx="4">
                  <c:v>-263</c:v>
                </c:pt>
                <c:pt idx="5">
                  <c:v>-258</c:v>
                </c:pt>
                <c:pt idx="6">
                  <c:v>-258</c:v>
                </c:pt>
                <c:pt idx="7">
                  <c:v>-249</c:v>
                </c:pt>
                <c:pt idx="8">
                  <c:v>-249</c:v>
                </c:pt>
                <c:pt idx="9">
                  <c:v>-233</c:v>
                </c:pt>
                <c:pt idx="10">
                  <c:v>-233</c:v>
                </c:pt>
                <c:pt idx="11">
                  <c:v>-224</c:v>
                </c:pt>
                <c:pt idx="12">
                  <c:v>-222</c:v>
                </c:pt>
                <c:pt idx="13">
                  <c:v>-215</c:v>
                </c:pt>
                <c:pt idx="14">
                  <c:v>-215</c:v>
                </c:pt>
                <c:pt idx="15">
                  <c:v>-206</c:v>
                </c:pt>
                <c:pt idx="16">
                  <c:v>-199</c:v>
                </c:pt>
                <c:pt idx="17">
                  <c:v>-198</c:v>
                </c:pt>
                <c:pt idx="18">
                  <c:v>-197</c:v>
                </c:pt>
                <c:pt idx="19">
                  <c:v>-190</c:v>
                </c:pt>
                <c:pt idx="20">
                  <c:v>-187</c:v>
                </c:pt>
                <c:pt idx="21">
                  <c:v>-180</c:v>
                </c:pt>
                <c:pt idx="22">
                  <c:v>-172</c:v>
                </c:pt>
                <c:pt idx="23">
                  <c:v>-171</c:v>
                </c:pt>
                <c:pt idx="24">
                  <c:v>-171</c:v>
                </c:pt>
                <c:pt idx="25">
                  <c:v>-170</c:v>
                </c:pt>
                <c:pt idx="26">
                  <c:v>-168</c:v>
                </c:pt>
                <c:pt idx="27">
                  <c:v>-166</c:v>
                </c:pt>
                <c:pt idx="28">
                  <c:v>-164</c:v>
                </c:pt>
                <c:pt idx="29">
                  <c:v>-163</c:v>
                </c:pt>
                <c:pt idx="30">
                  <c:v>-162</c:v>
                </c:pt>
                <c:pt idx="31">
                  <c:v>-156</c:v>
                </c:pt>
                <c:pt idx="32">
                  <c:v>-156</c:v>
                </c:pt>
                <c:pt idx="33">
                  <c:v>-156</c:v>
                </c:pt>
                <c:pt idx="34">
                  <c:v>-156</c:v>
                </c:pt>
                <c:pt idx="35">
                  <c:v>-156</c:v>
                </c:pt>
                <c:pt idx="36">
                  <c:v>-156</c:v>
                </c:pt>
                <c:pt idx="37">
                  <c:v>-155</c:v>
                </c:pt>
                <c:pt idx="38">
                  <c:v>-155</c:v>
                </c:pt>
                <c:pt idx="39">
                  <c:v>-155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-148</c:v>
                </c:pt>
                <c:pt idx="44">
                  <c:v>-148</c:v>
                </c:pt>
                <c:pt idx="45">
                  <c:v>-148</c:v>
                </c:pt>
                <c:pt idx="46">
                  <c:v>-148</c:v>
                </c:pt>
                <c:pt idx="47">
                  <c:v>-148</c:v>
                </c:pt>
                <c:pt idx="48">
                  <c:v>-148</c:v>
                </c:pt>
                <c:pt idx="49">
                  <c:v>-147</c:v>
                </c:pt>
                <c:pt idx="50">
                  <c:v>-147</c:v>
                </c:pt>
                <c:pt idx="51">
                  <c:v>-147</c:v>
                </c:pt>
                <c:pt idx="52">
                  <c:v>-147</c:v>
                </c:pt>
                <c:pt idx="53">
                  <c:v>-146</c:v>
                </c:pt>
                <c:pt idx="54">
                  <c:v>-146</c:v>
                </c:pt>
                <c:pt idx="55">
                  <c:v>-146</c:v>
                </c:pt>
                <c:pt idx="56">
                  <c:v>-146</c:v>
                </c:pt>
                <c:pt idx="57">
                  <c:v>-146</c:v>
                </c:pt>
                <c:pt idx="58">
                  <c:v>-121</c:v>
                </c:pt>
                <c:pt idx="59">
                  <c:v>-103</c:v>
                </c:pt>
                <c:pt idx="60">
                  <c:v>-103</c:v>
                </c:pt>
                <c:pt idx="61">
                  <c:v>-76</c:v>
                </c:pt>
                <c:pt idx="62">
                  <c:v>-44</c:v>
                </c:pt>
                <c:pt idx="63">
                  <c:v>-44</c:v>
                </c:pt>
                <c:pt idx="64">
                  <c:v>-44</c:v>
                </c:pt>
                <c:pt idx="65">
                  <c:v>-44</c:v>
                </c:pt>
                <c:pt idx="66">
                  <c:v>-44</c:v>
                </c:pt>
                <c:pt idx="67">
                  <c:v>-44</c:v>
                </c:pt>
                <c:pt idx="68">
                  <c:v>-37</c:v>
                </c:pt>
                <c:pt idx="69">
                  <c:v>-37</c:v>
                </c:pt>
                <c:pt idx="70">
                  <c:v>-36</c:v>
                </c:pt>
                <c:pt idx="71">
                  <c:v>-36</c:v>
                </c:pt>
                <c:pt idx="72">
                  <c:v>-36</c:v>
                </c:pt>
                <c:pt idx="73">
                  <c:v>-36</c:v>
                </c:pt>
                <c:pt idx="74">
                  <c:v>-35</c:v>
                </c:pt>
                <c:pt idx="75">
                  <c:v>-35</c:v>
                </c:pt>
                <c:pt idx="76">
                  <c:v>-35</c:v>
                </c:pt>
                <c:pt idx="77">
                  <c:v>-27</c:v>
                </c:pt>
                <c:pt idx="78">
                  <c:v>-27</c:v>
                </c:pt>
                <c:pt idx="79">
                  <c:v>-25</c:v>
                </c:pt>
                <c:pt idx="80">
                  <c:v>-25</c:v>
                </c:pt>
                <c:pt idx="81">
                  <c:v>-25</c:v>
                </c:pt>
                <c:pt idx="82">
                  <c:v>-25</c:v>
                </c:pt>
                <c:pt idx="83">
                  <c:v>-18</c:v>
                </c:pt>
                <c:pt idx="84">
                  <c:v>-11</c:v>
                </c:pt>
                <c:pt idx="85">
                  <c:v>-11</c:v>
                </c:pt>
                <c:pt idx="86">
                  <c:v>-11</c:v>
                </c:pt>
                <c:pt idx="87">
                  <c:v>-9</c:v>
                </c:pt>
                <c:pt idx="88">
                  <c:v>-9</c:v>
                </c:pt>
                <c:pt idx="89">
                  <c:v>-9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5.5</c:v>
                </c:pt>
                <c:pt idx="105">
                  <c:v>6</c:v>
                </c:pt>
                <c:pt idx="106">
                  <c:v>7.5</c:v>
                </c:pt>
                <c:pt idx="107">
                  <c:v>9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24.5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32.5</c:v>
                </c:pt>
                <c:pt idx="130">
                  <c:v>32.5</c:v>
                </c:pt>
                <c:pt idx="131">
                  <c:v>32.5</c:v>
                </c:pt>
                <c:pt idx="132">
                  <c:v>32.5</c:v>
                </c:pt>
                <c:pt idx="133">
                  <c:v>34</c:v>
                </c:pt>
                <c:pt idx="134">
                  <c:v>34</c:v>
                </c:pt>
                <c:pt idx="135">
                  <c:v>34</c:v>
                </c:pt>
                <c:pt idx="136">
                  <c:v>34</c:v>
                </c:pt>
                <c:pt idx="137">
                  <c:v>34</c:v>
                </c:pt>
                <c:pt idx="138">
                  <c:v>41</c:v>
                </c:pt>
                <c:pt idx="139">
                  <c:v>41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59.5</c:v>
                </c:pt>
                <c:pt idx="146">
                  <c:v>70</c:v>
                </c:pt>
                <c:pt idx="147">
                  <c:v>75</c:v>
                </c:pt>
                <c:pt idx="148">
                  <c:v>75</c:v>
                </c:pt>
                <c:pt idx="149">
                  <c:v>84</c:v>
                </c:pt>
                <c:pt idx="150">
                  <c:v>88</c:v>
                </c:pt>
                <c:pt idx="151">
                  <c:v>93</c:v>
                </c:pt>
                <c:pt idx="152">
                  <c:v>103</c:v>
                </c:pt>
                <c:pt idx="153">
                  <c:v>110</c:v>
                </c:pt>
                <c:pt idx="154">
                  <c:v>110</c:v>
                </c:pt>
                <c:pt idx="155">
                  <c:v>110</c:v>
                </c:pt>
                <c:pt idx="156">
                  <c:v>110</c:v>
                </c:pt>
                <c:pt idx="157">
                  <c:v>111</c:v>
                </c:pt>
                <c:pt idx="158">
                  <c:v>153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2C-4175-8A4A-ACE76444DD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109.5</c:v>
                </c:pt>
                <c:pt idx="2">
                  <c:v>128</c:v>
                </c:pt>
                <c:pt idx="3">
                  <c:v>-283</c:v>
                </c:pt>
                <c:pt idx="4">
                  <c:v>-263</c:v>
                </c:pt>
                <c:pt idx="5">
                  <c:v>-258</c:v>
                </c:pt>
                <c:pt idx="6">
                  <c:v>-258</c:v>
                </c:pt>
                <c:pt idx="7">
                  <c:v>-249</c:v>
                </c:pt>
                <c:pt idx="8">
                  <c:v>-249</c:v>
                </c:pt>
                <c:pt idx="9">
                  <c:v>-233</c:v>
                </c:pt>
                <c:pt idx="10">
                  <c:v>-233</c:v>
                </c:pt>
                <c:pt idx="11">
                  <c:v>-224</c:v>
                </c:pt>
                <c:pt idx="12">
                  <c:v>-222</c:v>
                </c:pt>
                <c:pt idx="13">
                  <c:v>-215</c:v>
                </c:pt>
                <c:pt idx="14">
                  <c:v>-215</c:v>
                </c:pt>
                <c:pt idx="15">
                  <c:v>-206</c:v>
                </c:pt>
                <c:pt idx="16">
                  <c:v>-199</c:v>
                </c:pt>
                <c:pt idx="17">
                  <c:v>-198</c:v>
                </c:pt>
                <c:pt idx="18">
                  <c:v>-197</c:v>
                </c:pt>
                <c:pt idx="19">
                  <c:v>-190</c:v>
                </c:pt>
                <c:pt idx="20">
                  <c:v>-187</c:v>
                </c:pt>
                <c:pt idx="21">
                  <c:v>-180</c:v>
                </c:pt>
                <c:pt idx="22">
                  <c:v>-172</c:v>
                </c:pt>
                <c:pt idx="23">
                  <c:v>-171</c:v>
                </c:pt>
                <c:pt idx="24">
                  <c:v>-171</c:v>
                </c:pt>
                <c:pt idx="25">
                  <c:v>-170</c:v>
                </c:pt>
                <c:pt idx="26">
                  <c:v>-168</c:v>
                </c:pt>
                <c:pt idx="27">
                  <c:v>-166</c:v>
                </c:pt>
                <c:pt idx="28">
                  <c:v>-164</c:v>
                </c:pt>
                <c:pt idx="29">
                  <c:v>-163</c:v>
                </c:pt>
                <c:pt idx="30">
                  <c:v>-162</c:v>
                </c:pt>
                <c:pt idx="31">
                  <c:v>-156</c:v>
                </c:pt>
                <c:pt idx="32">
                  <c:v>-156</c:v>
                </c:pt>
                <c:pt idx="33">
                  <c:v>-156</c:v>
                </c:pt>
                <c:pt idx="34">
                  <c:v>-156</c:v>
                </c:pt>
                <c:pt idx="35">
                  <c:v>-156</c:v>
                </c:pt>
                <c:pt idx="36">
                  <c:v>-156</c:v>
                </c:pt>
                <c:pt idx="37">
                  <c:v>-155</c:v>
                </c:pt>
                <c:pt idx="38">
                  <c:v>-155</c:v>
                </c:pt>
                <c:pt idx="39">
                  <c:v>-155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-148</c:v>
                </c:pt>
                <c:pt idx="44">
                  <c:v>-148</c:v>
                </c:pt>
                <c:pt idx="45">
                  <c:v>-148</c:v>
                </c:pt>
                <c:pt idx="46">
                  <c:v>-148</c:v>
                </c:pt>
                <c:pt idx="47">
                  <c:v>-148</c:v>
                </c:pt>
                <c:pt idx="48">
                  <c:v>-148</c:v>
                </c:pt>
                <c:pt idx="49">
                  <c:v>-147</c:v>
                </c:pt>
                <c:pt idx="50">
                  <c:v>-147</c:v>
                </c:pt>
                <c:pt idx="51">
                  <c:v>-147</c:v>
                </c:pt>
                <c:pt idx="52">
                  <c:v>-147</c:v>
                </c:pt>
                <c:pt idx="53">
                  <c:v>-146</c:v>
                </c:pt>
                <c:pt idx="54">
                  <c:v>-146</c:v>
                </c:pt>
                <c:pt idx="55">
                  <c:v>-146</c:v>
                </c:pt>
                <c:pt idx="56">
                  <c:v>-146</c:v>
                </c:pt>
                <c:pt idx="57">
                  <c:v>-146</c:v>
                </c:pt>
                <c:pt idx="58">
                  <c:v>-121</c:v>
                </c:pt>
                <c:pt idx="59">
                  <c:v>-103</c:v>
                </c:pt>
                <c:pt idx="60">
                  <c:v>-103</c:v>
                </c:pt>
                <c:pt idx="61">
                  <c:v>-76</c:v>
                </c:pt>
                <c:pt idx="62">
                  <c:v>-44</c:v>
                </c:pt>
                <c:pt idx="63">
                  <c:v>-44</c:v>
                </c:pt>
                <c:pt idx="64">
                  <c:v>-44</c:v>
                </c:pt>
                <c:pt idx="65">
                  <c:v>-44</c:v>
                </c:pt>
                <c:pt idx="66">
                  <c:v>-44</c:v>
                </c:pt>
                <c:pt idx="67">
                  <c:v>-44</c:v>
                </c:pt>
                <c:pt idx="68">
                  <c:v>-37</c:v>
                </c:pt>
                <c:pt idx="69">
                  <c:v>-37</c:v>
                </c:pt>
                <c:pt idx="70">
                  <c:v>-36</c:v>
                </c:pt>
                <c:pt idx="71">
                  <c:v>-36</c:v>
                </c:pt>
                <c:pt idx="72">
                  <c:v>-36</c:v>
                </c:pt>
                <c:pt idx="73">
                  <c:v>-36</c:v>
                </c:pt>
                <c:pt idx="74">
                  <c:v>-35</c:v>
                </c:pt>
                <c:pt idx="75">
                  <c:v>-35</c:v>
                </c:pt>
                <c:pt idx="76">
                  <c:v>-35</c:v>
                </c:pt>
                <c:pt idx="77">
                  <c:v>-27</c:v>
                </c:pt>
                <c:pt idx="78">
                  <c:v>-27</c:v>
                </c:pt>
                <c:pt idx="79">
                  <c:v>-25</c:v>
                </c:pt>
                <c:pt idx="80">
                  <c:v>-25</c:v>
                </c:pt>
                <c:pt idx="81">
                  <c:v>-25</c:v>
                </c:pt>
                <c:pt idx="82">
                  <c:v>-25</c:v>
                </c:pt>
                <c:pt idx="83">
                  <c:v>-18</c:v>
                </c:pt>
                <c:pt idx="84">
                  <c:v>-11</c:v>
                </c:pt>
                <c:pt idx="85">
                  <c:v>-11</c:v>
                </c:pt>
                <c:pt idx="86">
                  <c:v>-11</c:v>
                </c:pt>
                <c:pt idx="87">
                  <c:v>-9</c:v>
                </c:pt>
                <c:pt idx="88">
                  <c:v>-9</c:v>
                </c:pt>
                <c:pt idx="89">
                  <c:v>-9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5.5</c:v>
                </c:pt>
                <c:pt idx="105">
                  <c:v>6</c:v>
                </c:pt>
                <c:pt idx="106">
                  <c:v>7.5</c:v>
                </c:pt>
                <c:pt idx="107">
                  <c:v>9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24.5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32.5</c:v>
                </c:pt>
                <c:pt idx="130">
                  <c:v>32.5</c:v>
                </c:pt>
                <c:pt idx="131">
                  <c:v>32.5</c:v>
                </c:pt>
                <c:pt idx="132">
                  <c:v>32.5</c:v>
                </c:pt>
                <c:pt idx="133">
                  <c:v>34</c:v>
                </c:pt>
                <c:pt idx="134">
                  <c:v>34</c:v>
                </c:pt>
                <c:pt idx="135">
                  <c:v>34</c:v>
                </c:pt>
                <c:pt idx="136">
                  <c:v>34</c:v>
                </c:pt>
                <c:pt idx="137">
                  <c:v>34</c:v>
                </c:pt>
                <c:pt idx="138">
                  <c:v>41</c:v>
                </c:pt>
                <c:pt idx="139">
                  <c:v>41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59.5</c:v>
                </c:pt>
                <c:pt idx="146">
                  <c:v>70</c:v>
                </c:pt>
                <c:pt idx="147">
                  <c:v>75</c:v>
                </c:pt>
                <c:pt idx="148">
                  <c:v>75</c:v>
                </c:pt>
                <c:pt idx="149">
                  <c:v>84</c:v>
                </c:pt>
                <c:pt idx="150">
                  <c:v>88</c:v>
                </c:pt>
                <c:pt idx="151">
                  <c:v>93</c:v>
                </c:pt>
                <c:pt idx="152">
                  <c:v>103</c:v>
                </c:pt>
                <c:pt idx="153">
                  <c:v>110</c:v>
                </c:pt>
                <c:pt idx="154">
                  <c:v>110</c:v>
                </c:pt>
                <c:pt idx="155">
                  <c:v>110</c:v>
                </c:pt>
                <c:pt idx="156">
                  <c:v>110</c:v>
                </c:pt>
                <c:pt idx="157">
                  <c:v>111</c:v>
                </c:pt>
                <c:pt idx="158">
                  <c:v>153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2C-4175-8A4A-ACE76444DD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109.5</c:v>
                </c:pt>
                <c:pt idx="2">
                  <c:v>128</c:v>
                </c:pt>
                <c:pt idx="3">
                  <c:v>-283</c:v>
                </c:pt>
                <c:pt idx="4">
                  <c:v>-263</c:v>
                </c:pt>
                <c:pt idx="5">
                  <c:v>-258</c:v>
                </c:pt>
                <c:pt idx="6">
                  <c:v>-258</c:v>
                </c:pt>
                <c:pt idx="7">
                  <c:v>-249</c:v>
                </c:pt>
                <c:pt idx="8">
                  <c:v>-249</c:v>
                </c:pt>
                <c:pt idx="9">
                  <c:v>-233</c:v>
                </c:pt>
                <c:pt idx="10">
                  <c:v>-233</c:v>
                </c:pt>
                <c:pt idx="11">
                  <c:v>-224</c:v>
                </c:pt>
                <c:pt idx="12">
                  <c:v>-222</c:v>
                </c:pt>
                <c:pt idx="13">
                  <c:v>-215</c:v>
                </c:pt>
                <c:pt idx="14">
                  <c:v>-215</c:v>
                </c:pt>
                <c:pt idx="15">
                  <c:v>-206</c:v>
                </c:pt>
                <c:pt idx="16">
                  <c:v>-199</c:v>
                </c:pt>
                <c:pt idx="17">
                  <c:v>-198</c:v>
                </c:pt>
                <c:pt idx="18">
                  <c:v>-197</c:v>
                </c:pt>
                <c:pt idx="19">
                  <c:v>-190</c:v>
                </c:pt>
                <c:pt idx="20">
                  <c:v>-187</c:v>
                </c:pt>
                <c:pt idx="21">
                  <c:v>-180</c:v>
                </c:pt>
                <c:pt idx="22">
                  <c:v>-172</c:v>
                </c:pt>
                <c:pt idx="23">
                  <c:v>-171</c:v>
                </c:pt>
                <c:pt idx="24">
                  <c:v>-171</c:v>
                </c:pt>
                <c:pt idx="25">
                  <c:v>-170</c:v>
                </c:pt>
                <c:pt idx="26">
                  <c:v>-168</c:v>
                </c:pt>
                <c:pt idx="27">
                  <c:v>-166</c:v>
                </c:pt>
                <c:pt idx="28">
                  <c:v>-164</c:v>
                </c:pt>
                <c:pt idx="29">
                  <c:v>-163</c:v>
                </c:pt>
                <c:pt idx="30">
                  <c:v>-162</c:v>
                </c:pt>
                <c:pt idx="31">
                  <c:v>-156</c:v>
                </c:pt>
                <c:pt idx="32">
                  <c:v>-156</c:v>
                </c:pt>
                <c:pt idx="33">
                  <c:v>-156</c:v>
                </c:pt>
                <c:pt idx="34">
                  <c:v>-156</c:v>
                </c:pt>
                <c:pt idx="35">
                  <c:v>-156</c:v>
                </c:pt>
                <c:pt idx="36">
                  <c:v>-156</c:v>
                </c:pt>
                <c:pt idx="37">
                  <c:v>-155</c:v>
                </c:pt>
                <c:pt idx="38">
                  <c:v>-155</c:v>
                </c:pt>
                <c:pt idx="39">
                  <c:v>-155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-148</c:v>
                </c:pt>
                <c:pt idx="44">
                  <c:v>-148</c:v>
                </c:pt>
                <c:pt idx="45">
                  <c:v>-148</c:v>
                </c:pt>
                <c:pt idx="46">
                  <c:v>-148</c:v>
                </c:pt>
                <c:pt idx="47">
                  <c:v>-148</c:v>
                </c:pt>
                <c:pt idx="48">
                  <c:v>-148</c:v>
                </c:pt>
                <c:pt idx="49">
                  <c:v>-147</c:v>
                </c:pt>
                <c:pt idx="50">
                  <c:v>-147</c:v>
                </c:pt>
                <c:pt idx="51">
                  <c:v>-147</c:v>
                </c:pt>
                <c:pt idx="52">
                  <c:v>-147</c:v>
                </c:pt>
                <c:pt idx="53">
                  <c:v>-146</c:v>
                </c:pt>
                <c:pt idx="54">
                  <c:v>-146</c:v>
                </c:pt>
                <c:pt idx="55">
                  <c:v>-146</c:v>
                </c:pt>
                <c:pt idx="56">
                  <c:v>-146</c:v>
                </c:pt>
                <c:pt idx="57">
                  <c:v>-146</c:v>
                </c:pt>
                <c:pt idx="58">
                  <c:v>-121</c:v>
                </c:pt>
                <c:pt idx="59">
                  <c:v>-103</c:v>
                </c:pt>
                <c:pt idx="60">
                  <c:v>-103</c:v>
                </c:pt>
                <c:pt idx="61">
                  <c:v>-76</c:v>
                </c:pt>
                <c:pt idx="62">
                  <c:v>-44</c:v>
                </c:pt>
                <c:pt idx="63">
                  <c:v>-44</c:v>
                </c:pt>
                <c:pt idx="64">
                  <c:v>-44</c:v>
                </c:pt>
                <c:pt idx="65">
                  <c:v>-44</c:v>
                </c:pt>
                <c:pt idx="66">
                  <c:v>-44</c:v>
                </c:pt>
                <c:pt idx="67">
                  <c:v>-44</c:v>
                </c:pt>
                <c:pt idx="68">
                  <c:v>-37</c:v>
                </c:pt>
                <c:pt idx="69">
                  <c:v>-37</c:v>
                </c:pt>
                <c:pt idx="70">
                  <c:v>-36</c:v>
                </c:pt>
                <c:pt idx="71">
                  <c:v>-36</c:v>
                </c:pt>
                <c:pt idx="72">
                  <c:v>-36</c:v>
                </c:pt>
                <c:pt idx="73">
                  <c:v>-36</c:v>
                </c:pt>
                <c:pt idx="74">
                  <c:v>-35</c:v>
                </c:pt>
                <c:pt idx="75">
                  <c:v>-35</c:v>
                </c:pt>
                <c:pt idx="76">
                  <c:v>-35</c:v>
                </c:pt>
                <c:pt idx="77">
                  <c:v>-27</c:v>
                </c:pt>
                <c:pt idx="78">
                  <c:v>-27</c:v>
                </c:pt>
                <c:pt idx="79">
                  <c:v>-25</c:v>
                </c:pt>
                <c:pt idx="80">
                  <c:v>-25</c:v>
                </c:pt>
                <c:pt idx="81">
                  <c:v>-25</c:v>
                </c:pt>
                <c:pt idx="82">
                  <c:v>-25</c:v>
                </c:pt>
                <c:pt idx="83">
                  <c:v>-18</c:v>
                </c:pt>
                <c:pt idx="84">
                  <c:v>-11</c:v>
                </c:pt>
                <c:pt idx="85">
                  <c:v>-11</c:v>
                </c:pt>
                <c:pt idx="86">
                  <c:v>-11</c:v>
                </c:pt>
                <c:pt idx="87">
                  <c:v>-9</c:v>
                </c:pt>
                <c:pt idx="88">
                  <c:v>-9</c:v>
                </c:pt>
                <c:pt idx="89">
                  <c:v>-9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5.5</c:v>
                </c:pt>
                <c:pt idx="105">
                  <c:v>6</c:v>
                </c:pt>
                <c:pt idx="106">
                  <c:v>7.5</c:v>
                </c:pt>
                <c:pt idx="107">
                  <c:v>9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24.5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32.5</c:v>
                </c:pt>
                <c:pt idx="130">
                  <c:v>32.5</c:v>
                </c:pt>
                <c:pt idx="131">
                  <c:v>32.5</c:v>
                </c:pt>
                <c:pt idx="132">
                  <c:v>32.5</c:v>
                </c:pt>
                <c:pt idx="133">
                  <c:v>34</c:v>
                </c:pt>
                <c:pt idx="134">
                  <c:v>34</c:v>
                </c:pt>
                <c:pt idx="135">
                  <c:v>34</c:v>
                </c:pt>
                <c:pt idx="136">
                  <c:v>34</c:v>
                </c:pt>
                <c:pt idx="137">
                  <c:v>34</c:v>
                </c:pt>
                <c:pt idx="138">
                  <c:v>41</c:v>
                </c:pt>
                <c:pt idx="139">
                  <c:v>41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59.5</c:v>
                </c:pt>
                <c:pt idx="146">
                  <c:v>70</c:v>
                </c:pt>
                <c:pt idx="147">
                  <c:v>75</c:v>
                </c:pt>
                <c:pt idx="148">
                  <c:v>75</c:v>
                </c:pt>
                <c:pt idx="149">
                  <c:v>84</c:v>
                </c:pt>
                <c:pt idx="150">
                  <c:v>88</c:v>
                </c:pt>
                <c:pt idx="151">
                  <c:v>93</c:v>
                </c:pt>
                <c:pt idx="152">
                  <c:v>103</c:v>
                </c:pt>
                <c:pt idx="153">
                  <c:v>110</c:v>
                </c:pt>
                <c:pt idx="154">
                  <c:v>110</c:v>
                </c:pt>
                <c:pt idx="155">
                  <c:v>110</c:v>
                </c:pt>
                <c:pt idx="156">
                  <c:v>110</c:v>
                </c:pt>
                <c:pt idx="157">
                  <c:v>111</c:v>
                </c:pt>
                <c:pt idx="158">
                  <c:v>153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2C-4175-8A4A-ACE76444DD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109.5</c:v>
                </c:pt>
                <c:pt idx="2">
                  <c:v>128</c:v>
                </c:pt>
                <c:pt idx="3">
                  <c:v>-283</c:v>
                </c:pt>
                <c:pt idx="4">
                  <c:v>-263</c:v>
                </c:pt>
                <c:pt idx="5">
                  <c:v>-258</c:v>
                </c:pt>
                <c:pt idx="6">
                  <c:v>-258</c:v>
                </c:pt>
                <c:pt idx="7">
                  <c:v>-249</c:v>
                </c:pt>
                <c:pt idx="8">
                  <c:v>-249</c:v>
                </c:pt>
                <c:pt idx="9">
                  <c:v>-233</c:v>
                </c:pt>
                <c:pt idx="10">
                  <c:v>-233</c:v>
                </c:pt>
                <c:pt idx="11">
                  <c:v>-224</c:v>
                </c:pt>
                <c:pt idx="12">
                  <c:v>-222</c:v>
                </c:pt>
                <c:pt idx="13">
                  <c:v>-215</c:v>
                </c:pt>
                <c:pt idx="14">
                  <c:v>-215</c:v>
                </c:pt>
                <c:pt idx="15">
                  <c:v>-206</c:v>
                </c:pt>
                <c:pt idx="16">
                  <c:v>-199</c:v>
                </c:pt>
                <c:pt idx="17">
                  <c:v>-198</c:v>
                </c:pt>
                <c:pt idx="18">
                  <c:v>-197</c:v>
                </c:pt>
                <c:pt idx="19">
                  <c:v>-190</c:v>
                </c:pt>
                <c:pt idx="20">
                  <c:v>-187</c:v>
                </c:pt>
                <c:pt idx="21">
                  <c:v>-180</c:v>
                </c:pt>
                <c:pt idx="22">
                  <c:v>-172</c:v>
                </c:pt>
                <c:pt idx="23">
                  <c:v>-171</c:v>
                </c:pt>
                <c:pt idx="24">
                  <c:v>-171</c:v>
                </c:pt>
                <c:pt idx="25">
                  <c:v>-170</c:v>
                </c:pt>
                <c:pt idx="26">
                  <c:v>-168</c:v>
                </c:pt>
                <c:pt idx="27">
                  <c:v>-166</c:v>
                </c:pt>
                <c:pt idx="28">
                  <c:v>-164</c:v>
                </c:pt>
                <c:pt idx="29">
                  <c:v>-163</c:v>
                </c:pt>
                <c:pt idx="30">
                  <c:v>-162</c:v>
                </c:pt>
                <c:pt idx="31">
                  <c:v>-156</c:v>
                </c:pt>
                <c:pt idx="32">
                  <c:v>-156</c:v>
                </c:pt>
                <c:pt idx="33">
                  <c:v>-156</c:v>
                </c:pt>
                <c:pt idx="34">
                  <c:v>-156</c:v>
                </c:pt>
                <c:pt idx="35">
                  <c:v>-156</c:v>
                </c:pt>
                <c:pt idx="36">
                  <c:v>-156</c:v>
                </c:pt>
                <c:pt idx="37">
                  <c:v>-155</c:v>
                </c:pt>
                <c:pt idx="38">
                  <c:v>-155</c:v>
                </c:pt>
                <c:pt idx="39">
                  <c:v>-155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-148</c:v>
                </c:pt>
                <c:pt idx="44">
                  <c:v>-148</c:v>
                </c:pt>
                <c:pt idx="45">
                  <c:v>-148</c:v>
                </c:pt>
                <c:pt idx="46">
                  <c:v>-148</c:v>
                </c:pt>
                <c:pt idx="47">
                  <c:v>-148</c:v>
                </c:pt>
                <c:pt idx="48">
                  <c:v>-148</c:v>
                </c:pt>
                <c:pt idx="49">
                  <c:v>-147</c:v>
                </c:pt>
                <c:pt idx="50">
                  <c:v>-147</c:v>
                </c:pt>
                <c:pt idx="51">
                  <c:v>-147</c:v>
                </c:pt>
                <c:pt idx="52">
                  <c:v>-147</c:v>
                </c:pt>
                <c:pt idx="53">
                  <c:v>-146</c:v>
                </c:pt>
                <c:pt idx="54">
                  <c:v>-146</c:v>
                </c:pt>
                <c:pt idx="55">
                  <c:v>-146</c:v>
                </c:pt>
                <c:pt idx="56">
                  <c:v>-146</c:v>
                </c:pt>
                <c:pt idx="57">
                  <c:v>-146</c:v>
                </c:pt>
                <c:pt idx="58">
                  <c:v>-121</c:v>
                </c:pt>
                <c:pt idx="59">
                  <c:v>-103</c:v>
                </c:pt>
                <c:pt idx="60">
                  <c:v>-103</c:v>
                </c:pt>
                <c:pt idx="61">
                  <c:v>-76</c:v>
                </c:pt>
                <c:pt idx="62">
                  <c:v>-44</c:v>
                </c:pt>
                <c:pt idx="63">
                  <c:v>-44</c:v>
                </c:pt>
                <c:pt idx="64">
                  <c:v>-44</c:v>
                </c:pt>
                <c:pt idx="65">
                  <c:v>-44</c:v>
                </c:pt>
                <c:pt idx="66">
                  <c:v>-44</c:v>
                </c:pt>
                <c:pt idx="67">
                  <c:v>-44</c:v>
                </c:pt>
                <c:pt idx="68">
                  <c:v>-37</c:v>
                </c:pt>
                <c:pt idx="69">
                  <c:v>-37</c:v>
                </c:pt>
                <c:pt idx="70">
                  <c:v>-36</c:v>
                </c:pt>
                <c:pt idx="71">
                  <c:v>-36</c:v>
                </c:pt>
                <c:pt idx="72">
                  <c:v>-36</c:v>
                </c:pt>
                <c:pt idx="73">
                  <c:v>-36</c:v>
                </c:pt>
                <c:pt idx="74">
                  <c:v>-35</c:v>
                </c:pt>
                <c:pt idx="75">
                  <c:v>-35</c:v>
                </c:pt>
                <c:pt idx="76">
                  <c:v>-35</c:v>
                </c:pt>
                <c:pt idx="77">
                  <c:v>-27</c:v>
                </c:pt>
                <c:pt idx="78">
                  <c:v>-27</c:v>
                </c:pt>
                <c:pt idx="79">
                  <c:v>-25</c:v>
                </c:pt>
                <c:pt idx="80">
                  <c:v>-25</c:v>
                </c:pt>
                <c:pt idx="81">
                  <c:v>-25</c:v>
                </c:pt>
                <c:pt idx="82">
                  <c:v>-25</c:v>
                </c:pt>
                <c:pt idx="83">
                  <c:v>-18</c:v>
                </c:pt>
                <c:pt idx="84">
                  <c:v>-11</c:v>
                </c:pt>
                <c:pt idx="85">
                  <c:v>-11</c:v>
                </c:pt>
                <c:pt idx="86">
                  <c:v>-11</c:v>
                </c:pt>
                <c:pt idx="87">
                  <c:v>-9</c:v>
                </c:pt>
                <c:pt idx="88">
                  <c:v>-9</c:v>
                </c:pt>
                <c:pt idx="89">
                  <c:v>-9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5.5</c:v>
                </c:pt>
                <c:pt idx="105">
                  <c:v>6</c:v>
                </c:pt>
                <c:pt idx="106">
                  <c:v>7.5</c:v>
                </c:pt>
                <c:pt idx="107">
                  <c:v>9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24.5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32.5</c:v>
                </c:pt>
                <c:pt idx="130">
                  <c:v>32.5</c:v>
                </c:pt>
                <c:pt idx="131">
                  <c:v>32.5</c:v>
                </c:pt>
                <c:pt idx="132">
                  <c:v>32.5</c:v>
                </c:pt>
                <c:pt idx="133">
                  <c:v>34</c:v>
                </c:pt>
                <c:pt idx="134">
                  <c:v>34</c:v>
                </c:pt>
                <c:pt idx="135">
                  <c:v>34</c:v>
                </c:pt>
                <c:pt idx="136">
                  <c:v>34</c:v>
                </c:pt>
                <c:pt idx="137">
                  <c:v>34</c:v>
                </c:pt>
                <c:pt idx="138">
                  <c:v>41</c:v>
                </c:pt>
                <c:pt idx="139">
                  <c:v>41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59.5</c:v>
                </c:pt>
                <c:pt idx="146">
                  <c:v>70</c:v>
                </c:pt>
                <c:pt idx="147">
                  <c:v>75</c:v>
                </c:pt>
                <c:pt idx="148">
                  <c:v>75</c:v>
                </c:pt>
                <c:pt idx="149">
                  <c:v>84</c:v>
                </c:pt>
                <c:pt idx="150">
                  <c:v>88</c:v>
                </c:pt>
                <c:pt idx="151">
                  <c:v>93</c:v>
                </c:pt>
                <c:pt idx="152">
                  <c:v>103</c:v>
                </c:pt>
                <c:pt idx="153">
                  <c:v>110</c:v>
                </c:pt>
                <c:pt idx="154">
                  <c:v>110</c:v>
                </c:pt>
                <c:pt idx="155">
                  <c:v>110</c:v>
                </c:pt>
                <c:pt idx="156">
                  <c:v>110</c:v>
                </c:pt>
                <c:pt idx="157">
                  <c:v>111</c:v>
                </c:pt>
                <c:pt idx="158">
                  <c:v>153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2C-4175-8A4A-ACE76444DD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109.5</c:v>
                </c:pt>
                <c:pt idx="2">
                  <c:v>128</c:v>
                </c:pt>
                <c:pt idx="3">
                  <c:v>-283</c:v>
                </c:pt>
                <c:pt idx="4">
                  <c:v>-263</c:v>
                </c:pt>
                <c:pt idx="5">
                  <c:v>-258</c:v>
                </c:pt>
                <c:pt idx="6">
                  <c:v>-258</c:v>
                </c:pt>
                <c:pt idx="7">
                  <c:v>-249</c:v>
                </c:pt>
                <c:pt idx="8">
                  <c:v>-249</c:v>
                </c:pt>
                <c:pt idx="9">
                  <c:v>-233</c:v>
                </c:pt>
                <c:pt idx="10">
                  <c:v>-233</c:v>
                </c:pt>
                <c:pt idx="11">
                  <c:v>-224</c:v>
                </c:pt>
                <c:pt idx="12">
                  <c:v>-222</c:v>
                </c:pt>
                <c:pt idx="13">
                  <c:v>-215</c:v>
                </c:pt>
                <c:pt idx="14">
                  <c:v>-215</c:v>
                </c:pt>
                <c:pt idx="15">
                  <c:v>-206</c:v>
                </c:pt>
                <c:pt idx="16">
                  <c:v>-199</c:v>
                </c:pt>
                <c:pt idx="17">
                  <c:v>-198</c:v>
                </c:pt>
                <c:pt idx="18">
                  <c:v>-197</c:v>
                </c:pt>
                <c:pt idx="19">
                  <c:v>-190</c:v>
                </c:pt>
                <c:pt idx="20">
                  <c:v>-187</c:v>
                </c:pt>
                <c:pt idx="21">
                  <c:v>-180</c:v>
                </c:pt>
                <c:pt idx="22">
                  <c:v>-172</c:v>
                </c:pt>
                <c:pt idx="23">
                  <c:v>-171</c:v>
                </c:pt>
                <c:pt idx="24">
                  <c:v>-171</c:v>
                </c:pt>
                <c:pt idx="25">
                  <c:v>-170</c:v>
                </c:pt>
                <c:pt idx="26">
                  <c:v>-168</c:v>
                </c:pt>
                <c:pt idx="27">
                  <c:v>-166</c:v>
                </c:pt>
                <c:pt idx="28">
                  <c:v>-164</c:v>
                </c:pt>
                <c:pt idx="29">
                  <c:v>-163</c:v>
                </c:pt>
                <c:pt idx="30">
                  <c:v>-162</c:v>
                </c:pt>
                <c:pt idx="31">
                  <c:v>-156</c:v>
                </c:pt>
                <c:pt idx="32">
                  <c:v>-156</c:v>
                </c:pt>
                <c:pt idx="33">
                  <c:v>-156</c:v>
                </c:pt>
                <c:pt idx="34">
                  <c:v>-156</c:v>
                </c:pt>
                <c:pt idx="35">
                  <c:v>-156</c:v>
                </c:pt>
                <c:pt idx="36">
                  <c:v>-156</c:v>
                </c:pt>
                <c:pt idx="37">
                  <c:v>-155</c:v>
                </c:pt>
                <c:pt idx="38">
                  <c:v>-155</c:v>
                </c:pt>
                <c:pt idx="39">
                  <c:v>-155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-148</c:v>
                </c:pt>
                <c:pt idx="44">
                  <c:v>-148</c:v>
                </c:pt>
                <c:pt idx="45">
                  <c:v>-148</c:v>
                </c:pt>
                <c:pt idx="46">
                  <c:v>-148</c:v>
                </c:pt>
                <c:pt idx="47">
                  <c:v>-148</c:v>
                </c:pt>
                <c:pt idx="48">
                  <c:v>-148</c:v>
                </c:pt>
                <c:pt idx="49">
                  <c:v>-147</c:v>
                </c:pt>
                <c:pt idx="50">
                  <c:v>-147</c:v>
                </c:pt>
                <c:pt idx="51">
                  <c:v>-147</c:v>
                </c:pt>
                <c:pt idx="52">
                  <c:v>-147</c:v>
                </c:pt>
                <c:pt idx="53">
                  <c:v>-146</c:v>
                </c:pt>
                <c:pt idx="54">
                  <c:v>-146</c:v>
                </c:pt>
                <c:pt idx="55">
                  <c:v>-146</c:v>
                </c:pt>
                <c:pt idx="56">
                  <c:v>-146</c:v>
                </c:pt>
                <c:pt idx="57">
                  <c:v>-146</c:v>
                </c:pt>
                <c:pt idx="58">
                  <c:v>-121</c:v>
                </c:pt>
                <c:pt idx="59">
                  <c:v>-103</c:v>
                </c:pt>
                <c:pt idx="60">
                  <c:v>-103</c:v>
                </c:pt>
                <c:pt idx="61">
                  <c:v>-76</c:v>
                </c:pt>
                <c:pt idx="62">
                  <c:v>-44</c:v>
                </c:pt>
                <c:pt idx="63">
                  <c:v>-44</c:v>
                </c:pt>
                <c:pt idx="64">
                  <c:v>-44</c:v>
                </c:pt>
                <c:pt idx="65">
                  <c:v>-44</c:v>
                </c:pt>
                <c:pt idx="66">
                  <c:v>-44</c:v>
                </c:pt>
                <c:pt idx="67">
                  <c:v>-44</c:v>
                </c:pt>
                <c:pt idx="68">
                  <c:v>-37</c:v>
                </c:pt>
                <c:pt idx="69">
                  <c:v>-37</c:v>
                </c:pt>
                <c:pt idx="70">
                  <c:v>-36</c:v>
                </c:pt>
                <c:pt idx="71">
                  <c:v>-36</c:v>
                </c:pt>
                <c:pt idx="72">
                  <c:v>-36</c:v>
                </c:pt>
                <c:pt idx="73">
                  <c:v>-36</c:v>
                </c:pt>
                <c:pt idx="74">
                  <c:v>-35</c:v>
                </c:pt>
                <c:pt idx="75">
                  <c:v>-35</c:v>
                </c:pt>
                <c:pt idx="76">
                  <c:v>-35</c:v>
                </c:pt>
                <c:pt idx="77">
                  <c:v>-27</c:v>
                </c:pt>
                <c:pt idx="78">
                  <c:v>-27</c:v>
                </c:pt>
                <c:pt idx="79">
                  <c:v>-25</c:v>
                </c:pt>
                <c:pt idx="80">
                  <c:v>-25</c:v>
                </c:pt>
                <c:pt idx="81">
                  <c:v>-25</c:v>
                </c:pt>
                <c:pt idx="82">
                  <c:v>-25</c:v>
                </c:pt>
                <c:pt idx="83">
                  <c:v>-18</c:v>
                </c:pt>
                <c:pt idx="84">
                  <c:v>-11</c:v>
                </c:pt>
                <c:pt idx="85">
                  <c:v>-11</c:v>
                </c:pt>
                <c:pt idx="86">
                  <c:v>-11</c:v>
                </c:pt>
                <c:pt idx="87">
                  <c:v>-9</c:v>
                </c:pt>
                <c:pt idx="88">
                  <c:v>-9</c:v>
                </c:pt>
                <c:pt idx="89">
                  <c:v>-9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5.5</c:v>
                </c:pt>
                <c:pt idx="105">
                  <c:v>6</c:v>
                </c:pt>
                <c:pt idx="106">
                  <c:v>7.5</c:v>
                </c:pt>
                <c:pt idx="107">
                  <c:v>9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24.5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32.5</c:v>
                </c:pt>
                <c:pt idx="130">
                  <c:v>32.5</c:v>
                </c:pt>
                <c:pt idx="131">
                  <c:v>32.5</c:v>
                </c:pt>
                <c:pt idx="132">
                  <c:v>32.5</c:v>
                </c:pt>
                <c:pt idx="133">
                  <c:v>34</c:v>
                </c:pt>
                <c:pt idx="134">
                  <c:v>34</c:v>
                </c:pt>
                <c:pt idx="135">
                  <c:v>34</c:v>
                </c:pt>
                <c:pt idx="136">
                  <c:v>34</c:v>
                </c:pt>
                <c:pt idx="137">
                  <c:v>34</c:v>
                </c:pt>
                <c:pt idx="138">
                  <c:v>41</c:v>
                </c:pt>
                <c:pt idx="139">
                  <c:v>41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59.5</c:v>
                </c:pt>
                <c:pt idx="146">
                  <c:v>70</c:v>
                </c:pt>
                <c:pt idx="147">
                  <c:v>75</c:v>
                </c:pt>
                <c:pt idx="148">
                  <c:v>75</c:v>
                </c:pt>
                <c:pt idx="149">
                  <c:v>84</c:v>
                </c:pt>
                <c:pt idx="150">
                  <c:v>88</c:v>
                </c:pt>
                <c:pt idx="151">
                  <c:v>93</c:v>
                </c:pt>
                <c:pt idx="152">
                  <c:v>103</c:v>
                </c:pt>
                <c:pt idx="153">
                  <c:v>110</c:v>
                </c:pt>
                <c:pt idx="154">
                  <c:v>110</c:v>
                </c:pt>
                <c:pt idx="155">
                  <c:v>110</c:v>
                </c:pt>
                <c:pt idx="156">
                  <c:v>110</c:v>
                </c:pt>
                <c:pt idx="157">
                  <c:v>111</c:v>
                </c:pt>
                <c:pt idx="158">
                  <c:v>153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2C-4175-8A4A-ACE76444DD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109.5</c:v>
                </c:pt>
                <c:pt idx="2">
                  <c:v>128</c:v>
                </c:pt>
                <c:pt idx="3">
                  <c:v>-283</c:v>
                </c:pt>
                <c:pt idx="4">
                  <c:v>-263</c:v>
                </c:pt>
                <c:pt idx="5">
                  <c:v>-258</c:v>
                </c:pt>
                <c:pt idx="6">
                  <c:v>-258</c:v>
                </c:pt>
                <c:pt idx="7">
                  <c:v>-249</c:v>
                </c:pt>
                <c:pt idx="8">
                  <c:v>-249</c:v>
                </c:pt>
                <c:pt idx="9">
                  <c:v>-233</c:v>
                </c:pt>
                <c:pt idx="10">
                  <c:v>-233</c:v>
                </c:pt>
                <c:pt idx="11">
                  <c:v>-224</c:v>
                </c:pt>
                <c:pt idx="12">
                  <c:v>-222</c:v>
                </c:pt>
                <c:pt idx="13">
                  <c:v>-215</c:v>
                </c:pt>
                <c:pt idx="14">
                  <c:v>-215</c:v>
                </c:pt>
                <c:pt idx="15">
                  <c:v>-206</c:v>
                </c:pt>
                <c:pt idx="16">
                  <c:v>-199</c:v>
                </c:pt>
                <c:pt idx="17">
                  <c:v>-198</c:v>
                </c:pt>
                <c:pt idx="18">
                  <c:v>-197</c:v>
                </c:pt>
                <c:pt idx="19">
                  <c:v>-190</c:v>
                </c:pt>
                <c:pt idx="20">
                  <c:v>-187</c:v>
                </c:pt>
                <c:pt idx="21">
                  <c:v>-180</c:v>
                </c:pt>
                <c:pt idx="22">
                  <c:v>-172</c:v>
                </c:pt>
                <c:pt idx="23">
                  <c:v>-171</c:v>
                </c:pt>
                <c:pt idx="24">
                  <c:v>-171</c:v>
                </c:pt>
                <c:pt idx="25">
                  <c:v>-170</c:v>
                </c:pt>
                <c:pt idx="26">
                  <c:v>-168</c:v>
                </c:pt>
                <c:pt idx="27">
                  <c:v>-166</c:v>
                </c:pt>
                <c:pt idx="28">
                  <c:v>-164</c:v>
                </c:pt>
                <c:pt idx="29">
                  <c:v>-163</c:v>
                </c:pt>
                <c:pt idx="30">
                  <c:v>-162</c:v>
                </c:pt>
                <c:pt idx="31">
                  <c:v>-156</c:v>
                </c:pt>
                <c:pt idx="32">
                  <c:v>-156</c:v>
                </c:pt>
                <c:pt idx="33">
                  <c:v>-156</c:v>
                </c:pt>
                <c:pt idx="34">
                  <c:v>-156</c:v>
                </c:pt>
                <c:pt idx="35">
                  <c:v>-156</c:v>
                </c:pt>
                <c:pt idx="36">
                  <c:v>-156</c:v>
                </c:pt>
                <c:pt idx="37">
                  <c:v>-155</c:v>
                </c:pt>
                <c:pt idx="38">
                  <c:v>-155</c:v>
                </c:pt>
                <c:pt idx="39">
                  <c:v>-155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-148</c:v>
                </c:pt>
                <c:pt idx="44">
                  <c:v>-148</c:v>
                </c:pt>
                <c:pt idx="45">
                  <c:v>-148</c:v>
                </c:pt>
                <c:pt idx="46">
                  <c:v>-148</c:v>
                </c:pt>
                <c:pt idx="47">
                  <c:v>-148</c:v>
                </c:pt>
                <c:pt idx="48">
                  <c:v>-148</c:v>
                </c:pt>
                <c:pt idx="49">
                  <c:v>-147</c:v>
                </c:pt>
                <c:pt idx="50">
                  <c:v>-147</c:v>
                </c:pt>
                <c:pt idx="51">
                  <c:v>-147</c:v>
                </c:pt>
                <c:pt idx="52">
                  <c:v>-147</c:v>
                </c:pt>
                <c:pt idx="53">
                  <c:v>-146</c:v>
                </c:pt>
                <c:pt idx="54">
                  <c:v>-146</c:v>
                </c:pt>
                <c:pt idx="55">
                  <c:v>-146</c:v>
                </c:pt>
                <c:pt idx="56">
                  <c:v>-146</c:v>
                </c:pt>
                <c:pt idx="57">
                  <c:v>-146</c:v>
                </c:pt>
                <c:pt idx="58">
                  <c:v>-121</c:v>
                </c:pt>
                <c:pt idx="59">
                  <c:v>-103</c:v>
                </c:pt>
                <c:pt idx="60">
                  <c:v>-103</c:v>
                </c:pt>
                <c:pt idx="61">
                  <c:v>-76</c:v>
                </c:pt>
                <c:pt idx="62">
                  <c:v>-44</c:v>
                </c:pt>
                <c:pt idx="63">
                  <c:v>-44</c:v>
                </c:pt>
                <c:pt idx="64">
                  <c:v>-44</c:v>
                </c:pt>
                <c:pt idx="65">
                  <c:v>-44</c:v>
                </c:pt>
                <c:pt idx="66">
                  <c:v>-44</c:v>
                </c:pt>
                <c:pt idx="67">
                  <c:v>-44</c:v>
                </c:pt>
                <c:pt idx="68">
                  <c:v>-37</c:v>
                </c:pt>
                <c:pt idx="69">
                  <c:v>-37</c:v>
                </c:pt>
                <c:pt idx="70">
                  <c:v>-36</c:v>
                </c:pt>
                <c:pt idx="71">
                  <c:v>-36</c:v>
                </c:pt>
                <c:pt idx="72">
                  <c:v>-36</c:v>
                </c:pt>
                <c:pt idx="73">
                  <c:v>-36</c:v>
                </c:pt>
                <c:pt idx="74">
                  <c:v>-35</c:v>
                </c:pt>
                <c:pt idx="75">
                  <c:v>-35</c:v>
                </c:pt>
                <c:pt idx="76">
                  <c:v>-35</c:v>
                </c:pt>
                <c:pt idx="77">
                  <c:v>-27</c:v>
                </c:pt>
                <c:pt idx="78">
                  <c:v>-27</c:v>
                </c:pt>
                <c:pt idx="79">
                  <c:v>-25</c:v>
                </c:pt>
                <c:pt idx="80">
                  <c:v>-25</c:v>
                </c:pt>
                <c:pt idx="81">
                  <c:v>-25</c:v>
                </c:pt>
                <c:pt idx="82">
                  <c:v>-25</c:v>
                </c:pt>
                <c:pt idx="83">
                  <c:v>-18</c:v>
                </c:pt>
                <c:pt idx="84">
                  <c:v>-11</c:v>
                </c:pt>
                <c:pt idx="85">
                  <c:v>-11</c:v>
                </c:pt>
                <c:pt idx="86">
                  <c:v>-11</c:v>
                </c:pt>
                <c:pt idx="87">
                  <c:v>-9</c:v>
                </c:pt>
                <c:pt idx="88">
                  <c:v>-9</c:v>
                </c:pt>
                <c:pt idx="89">
                  <c:v>-9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5.5</c:v>
                </c:pt>
                <c:pt idx="105">
                  <c:v>6</c:v>
                </c:pt>
                <c:pt idx="106">
                  <c:v>7.5</c:v>
                </c:pt>
                <c:pt idx="107">
                  <c:v>9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24.5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32.5</c:v>
                </c:pt>
                <c:pt idx="130">
                  <c:v>32.5</c:v>
                </c:pt>
                <c:pt idx="131">
                  <c:v>32.5</c:v>
                </c:pt>
                <c:pt idx="132">
                  <c:v>32.5</c:v>
                </c:pt>
                <c:pt idx="133">
                  <c:v>34</c:v>
                </c:pt>
                <c:pt idx="134">
                  <c:v>34</c:v>
                </c:pt>
                <c:pt idx="135">
                  <c:v>34</c:v>
                </c:pt>
                <c:pt idx="136">
                  <c:v>34</c:v>
                </c:pt>
                <c:pt idx="137">
                  <c:v>34</c:v>
                </c:pt>
                <c:pt idx="138">
                  <c:v>41</c:v>
                </c:pt>
                <c:pt idx="139">
                  <c:v>41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59.5</c:v>
                </c:pt>
                <c:pt idx="146">
                  <c:v>70</c:v>
                </c:pt>
                <c:pt idx="147">
                  <c:v>75</c:v>
                </c:pt>
                <c:pt idx="148">
                  <c:v>75</c:v>
                </c:pt>
                <c:pt idx="149">
                  <c:v>84</c:v>
                </c:pt>
                <c:pt idx="150">
                  <c:v>88</c:v>
                </c:pt>
                <c:pt idx="151">
                  <c:v>93</c:v>
                </c:pt>
                <c:pt idx="152">
                  <c:v>103</c:v>
                </c:pt>
                <c:pt idx="153">
                  <c:v>110</c:v>
                </c:pt>
                <c:pt idx="154">
                  <c:v>110</c:v>
                </c:pt>
                <c:pt idx="155">
                  <c:v>110</c:v>
                </c:pt>
                <c:pt idx="156">
                  <c:v>110</c:v>
                </c:pt>
                <c:pt idx="157">
                  <c:v>111</c:v>
                </c:pt>
                <c:pt idx="158">
                  <c:v>153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-0.45610132662952119</c:v>
                </c:pt>
                <c:pt idx="1">
                  <c:v>-0.73142899785765669</c:v>
                </c:pt>
                <c:pt idx="2">
                  <c:v>-0.77794554505145119</c:v>
                </c:pt>
                <c:pt idx="3">
                  <c:v>0.25547612503771477</c:v>
                </c:pt>
                <c:pt idx="4">
                  <c:v>0.20518796590928823</c:v>
                </c:pt>
                <c:pt idx="5">
                  <c:v>0.19261592612718159</c:v>
                </c:pt>
                <c:pt idx="6">
                  <c:v>0.19261592612718159</c:v>
                </c:pt>
                <c:pt idx="7">
                  <c:v>0.16998625451938965</c:v>
                </c:pt>
                <c:pt idx="8">
                  <c:v>0.16998625451938965</c:v>
                </c:pt>
                <c:pt idx="9">
                  <c:v>0.12975572721664841</c:v>
                </c:pt>
                <c:pt idx="10">
                  <c:v>0.12975572721664841</c:v>
                </c:pt>
                <c:pt idx="11">
                  <c:v>0.10712605560885646</c:v>
                </c:pt>
                <c:pt idx="12">
                  <c:v>0.10209723969601381</c:v>
                </c:pt>
                <c:pt idx="13">
                  <c:v>8.4496384001064517E-2</c:v>
                </c:pt>
                <c:pt idx="14">
                  <c:v>8.4496384001064517E-2</c:v>
                </c:pt>
                <c:pt idx="15">
                  <c:v>6.1866712393272461E-2</c:v>
                </c:pt>
                <c:pt idx="16">
                  <c:v>4.4265856698323169E-2</c:v>
                </c:pt>
                <c:pt idx="17">
                  <c:v>4.1751448741901898E-2</c:v>
                </c:pt>
                <c:pt idx="18">
                  <c:v>3.923704078548057E-2</c:v>
                </c:pt>
                <c:pt idx="19">
                  <c:v>2.1636185090531224E-2</c:v>
                </c:pt>
                <c:pt idx="20">
                  <c:v>1.4092961221267242E-2</c:v>
                </c:pt>
                <c:pt idx="21">
                  <c:v>-3.5078944736820494E-3</c:v>
                </c:pt>
                <c:pt idx="22">
                  <c:v>-2.3623158125052668E-2</c:v>
                </c:pt>
                <c:pt idx="23">
                  <c:v>-2.6137566081473995E-2</c:v>
                </c:pt>
                <c:pt idx="24">
                  <c:v>-2.6137566081473995E-2</c:v>
                </c:pt>
                <c:pt idx="25">
                  <c:v>-2.8651974037895322E-2</c:v>
                </c:pt>
                <c:pt idx="26">
                  <c:v>-3.3680789950737977E-2</c:v>
                </c:pt>
                <c:pt idx="27">
                  <c:v>-3.8709605863580632E-2</c:v>
                </c:pt>
                <c:pt idx="28">
                  <c:v>-4.3738421776423286E-2</c:v>
                </c:pt>
                <c:pt idx="29">
                  <c:v>-4.6252829732844614E-2</c:v>
                </c:pt>
                <c:pt idx="30">
                  <c:v>-4.8767237689265941E-2</c:v>
                </c:pt>
                <c:pt idx="31">
                  <c:v>-6.3853685427793905E-2</c:v>
                </c:pt>
                <c:pt idx="32">
                  <c:v>-6.3853685427793905E-2</c:v>
                </c:pt>
                <c:pt idx="33">
                  <c:v>-6.3853685427793905E-2</c:v>
                </c:pt>
                <c:pt idx="34">
                  <c:v>-6.3853685427793905E-2</c:v>
                </c:pt>
                <c:pt idx="35">
                  <c:v>-6.3853685427793905E-2</c:v>
                </c:pt>
                <c:pt idx="36">
                  <c:v>-6.3853685427793905E-2</c:v>
                </c:pt>
                <c:pt idx="37">
                  <c:v>-6.6368093384215232E-2</c:v>
                </c:pt>
                <c:pt idx="38">
                  <c:v>-6.6368093384215232E-2</c:v>
                </c:pt>
                <c:pt idx="39">
                  <c:v>-6.6368093384215232E-2</c:v>
                </c:pt>
                <c:pt idx="40">
                  <c:v>-8.3968949079164579E-2</c:v>
                </c:pt>
                <c:pt idx="41">
                  <c:v>-8.3968949079164579E-2</c:v>
                </c:pt>
                <c:pt idx="42">
                  <c:v>-8.3968949079164579E-2</c:v>
                </c:pt>
                <c:pt idx="43">
                  <c:v>-8.3968949079164579E-2</c:v>
                </c:pt>
                <c:pt idx="44">
                  <c:v>-8.3968949079164579E-2</c:v>
                </c:pt>
                <c:pt idx="45">
                  <c:v>-8.3968949079164579E-2</c:v>
                </c:pt>
                <c:pt idx="46">
                  <c:v>-8.3968949079164579E-2</c:v>
                </c:pt>
                <c:pt idx="47">
                  <c:v>-8.3968949079164579E-2</c:v>
                </c:pt>
                <c:pt idx="48">
                  <c:v>-8.3968949079164579E-2</c:v>
                </c:pt>
                <c:pt idx="49">
                  <c:v>-8.6483357035585906E-2</c:v>
                </c:pt>
                <c:pt idx="50">
                  <c:v>-8.6483357035585906E-2</c:v>
                </c:pt>
                <c:pt idx="51">
                  <c:v>-8.6483357035585906E-2</c:v>
                </c:pt>
                <c:pt idx="52">
                  <c:v>-8.6483357035585906E-2</c:v>
                </c:pt>
                <c:pt idx="53">
                  <c:v>-8.8997764992007233E-2</c:v>
                </c:pt>
                <c:pt idx="54">
                  <c:v>-8.8997764992007233E-2</c:v>
                </c:pt>
                <c:pt idx="55">
                  <c:v>-8.8997764992007233E-2</c:v>
                </c:pt>
                <c:pt idx="56">
                  <c:v>-8.8997764992007233E-2</c:v>
                </c:pt>
                <c:pt idx="57">
                  <c:v>-8.8997764992007233E-2</c:v>
                </c:pt>
                <c:pt idx="58">
                  <c:v>-0.15185796390254042</c:v>
                </c:pt>
                <c:pt idx="59">
                  <c:v>-0.19711730711812436</c:v>
                </c:pt>
                <c:pt idx="60">
                  <c:v>-0.19711730711812436</c:v>
                </c:pt>
                <c:pt idx="61">
                  <c:v>-0.2650063219415002</c:v>
                </c:pt>
                <c:pt idx="62">
                  <c:v>-0.34546737654698273</c:v>
                </c:pt>
                <c:pt idx="63">
                  <c:v>-0.34546737654698273</c:v>
                </c:pt>
                <c:pt idx="64">
                  <c:v>-0.34546737654698273</c:v>
                </c:pt>
                <c:pt idx="65">
                  <c:v>-0.34546737654698273</c:v>
                </c:pt>
                <c:pt idx="66">
                  <c:v>-0.34546737654698273</c:v>
                </c:pt>
                <c:pt idx="67">
                  <c:v>-0.34546737654698273</c:v>
                </c:pt>
                <c:pt idx="68">
                  <c:v>-0.36306823224193202</c:v>
                </c:pt>
                <c:pt idx="69">
                  <c:v>-0.36306823224193202</c:v>
                </c:pt>
                <c:pt idx="70">
                  <c:v>-0.36558264019835335</c:v>
                </c:pt>
                <c:pt idx="71">
                  <c:v>-0.36558264019835335</c:v>
                </c:pt>
                <c:pt idx="72">
                  <c:v>-0.36558264019835335</c:v>
                </c:pt>
                <c:pt idx="73">
                  <c:v>-0.36558264019835335</c:v>
                </c:pt>
                <c:pt idx="74">
                  <c:v>-0.36809704815477468</c:v>
                </c:pt>
                <c:pt idx="75">
                  <c:v>-0.36809704815477468</c:v>
                </c:pt>
                <c:pt idx="76">
                  <c:v>-0.36809704815477468</c:v>
                </c:pt>
                <c:pt idx="77">
                  <c:v>-0.38821231180614529</c:v>
                </c:pt>
                <c:pt idx="78">
                  <c:v>-0.38821231180614529</c:v>
                </c:pt>
                <c:pt idx="79">
                  <c:v>-0.393241127718988</c:v>
                </c:pt>
                <c:pt idx="80">
                  <c:v>-0.393241127718988</c:v>
                </c:pt>
                <c:pt idx="81">
                  <c:v>-0.393241127718988</c:v>
                </c:pt>
                <c:pt idx="82">
                  <c:v>-0.393241127718988</c:v>
                </c:pt>
                <c:pt idx="83">
                  <c:v>-0.4108419834139373</c:v>
                </c:pt>
                <c:pt idx="84">
                  <c:v>-0.42844283910888659</c:v>
                </c:pt>
                <c:pt idx="85">
                  <c:v>-0.42844283910888659</c:v>
                </c:pt>
                <c:pt idx="86">
                  <c:v>-0.42844283910888659</c:v>
                </c:pt>
                <c:pt idx="87">
                  <c:v>-0.43347165502172924</c:v>
                </c:pt>
                <c:pt idx="88">
                  <c:v>-0.43347165502172924</c:v>
                </c:pt>
                <c:pt idx="89">
                  <c:v>-0.43347165502172924</c:v>
                </c:pt>
                <c:pt idx="90">
                  <c:v>-0.45107251071667853</c:v>
                </c:pt>
                <c:pt idx="91">
                  <c:v>-0.45107251071667853</c:v>
                </c:pt>
                <c:pt idx="92">
                  <c:v>-0.45107251071667853</c:v>
                </c:pt>
                <c:pt idx="93">
                  <c:v>-0.45107251071667853</c:v>
                </c:pt>
                <c:pt idx="94">
                  <c:v>-0.45107251071667853</c:v>
                </c:pt>
                <c:pt idx="95">
                  <c:v>-0.45107251071667853</c:v>
                </c:pt>
                <c:pt idx="96">
                  <c:v>-0.45610132662952119</c:v>
                </c:pt>
                <c:pt idx="97">
                  <c:v>-0.45610132662952119</c:v>
                </c:pt>
                <c:pt idx="98">
                  <c:v>-0.45610132662952119</c:v>
                </c:pt>
                <c:pt idx="99">
                  <c:v>-0.45610132662952119</c:v>
                </c:pt>
                <c:pt idx="100">
                  <c:v>-0.45610132662952119</c:v>
                </c:pt>
                <c:pt idx="101">
                  <c:v>-0.45610132662952119</c:v>
                </c:pt>
                <c:pt idx="102">
                  <c:v>-0.45610132662952119</c:v>
                </c:pt>
                <c:pt idx="103">
                  <c:v>-0.45610132662952119</c:v>
                </c:pt>
                <c:pt idx="104">
                  <c:v>-0.46993057038983849</c:v>
                </c:pt>
                <c:pt idx="105">
                  <c:v>-0.47118777436804915</c:v>
                </c:pt>
                <c:pt idx="106">
                  <c:v>-0.47495938630268114</c:v>
                </c:pt>
                <c:pt idx="107">
                  <c:v>-0.47873099823731313</c:v>
                </c:pt>
                <c:pt idx="108">
                  <c:v>-0.49256024199763043</c:v>
                </c:pt>
                <c:pt idx="109">
                  <c:v>-0.49256024199763043</c:v>
                </c:pt>
                <c:pt idx="110">
                  <c:v>-0.49256024199763043</c:v>
                </c:pt>
                <c:pt idx="111">
                  <c:v>-0.49256024199763043</c:v>
                </c:pt>
                <c:pt idx="112">
                  <c:v>-0.51770432156184376</c:v>
                </c:pt>
                <c:pt idx="113">
                  <c:v>-0.51896152554005437</c:v>
                </c:pt>
                <c:pt idx="114">
                  <c:v>-0.51896152554005437</c:v>
                </c:pt>
                <c:pt idx="115">
                  <c:v>-0.51896152554005437</c:v>
                </c:pt>
                <c:pt idx="116">
                  <c:v>-0.51896152554005437</c:v>
                </c:pt>
                <c:pt idx="117">
                  <c:v>-0.51896152554005437</c:v>
                </c:pt>
                <c:pt idx="118">
                  <c:v>-0.51896152554005437</c:v>
                </c:pt>
                <c:pt idx="119">
                  <c:v>-0.51896152554005437</c:v>
                </c:pt>
                <c:pt idx="120">
                  <c:v>-0.53656238123500366</c:v>
                </c:pt>
                <c:pt idx="121">
                  <c:v>-0.53656238123500366</c:v>
                </c:pt>
                <c:pt idx="122">
                  <c:v>-0.53656238123500366</c:v>
                </c:pt>
                <c:pt idx="123">
                  <c:v>-0.53656238123500366</c:v>
                </c:pt>
                <c:pt idx="124">
                  <c:v>-0.53656238123500366</c:v>
                </c:pt>
                <c:pt idx="125">
                  <c:v>-0.53656238123500366</c:v>
                </c:pt>
                <c:pt idx="126">
                  <c:v>-0.53656238123500366</c:v>
                </c:pt>
                <c:pt idx="127">
                  <c:v>-0.53656238123500366</c:v>
                </c:pt>
                <c:pt idx="128">
                  <c:v>-0.53656238123500366</c:v>
                </c:pt>
                <c:pt idx="129">
                  <c:v>-0.53781958521321438</c:v>
                </c:pt>
                <c:pt idx="130">
                  <c:v>-0.53781958521321438</c:v>
                </c:pt>
                <c:pt idx="131">
                  <c:v>-0.53781958521321438</c:v>
                </c:pt>
                <c:pt idx="132">
                  <c:v>-0.53781958521321438</c:v>
                </c:pt>
                <c:pt idx="133">
                  <c:v>-0.54159119714784631</c:v>
                </c:pt>
                <c:pt idx="134">
                  <c:v>-0.54159119714784631</c:v>
                </c:pt>
                <c:pt idx="135">
                  <c:v>-0.54159119714784631</c:v>
                </c:pt>
                <c:pt idx="136">
                  <c:v>-0.54159119714784631</c:v>
                </c:pt>
                <c:pt idx="137">
                  <c:v>-0.54159119714784631</c:v>
                </c:pt>
                <c:pt idx="138">
                  <c:v>-0.55919205284279561</c:v>
                </c:pt>
                <c:pt idx="139">
                  <c:v>-0.55919205284279561</c:v>
                </c:pt>
                <c:pt idx="140">
                  <c:v>-0.60445139605837961</c:v>
                </c:pt>
                <c:pt idx="141">
                  <c:v>-0.60445139605837961</c:v>
                </c:pt>
                <c:pt idx="142">
                  <c:v>-0.60445139605837961</c:v>
                </c:pt>
                <c:pt idx="143">
                  <c:v>-0.60445139605837961</c:v>
                </c:pt>
                <c:pt idx="144">
                  <c:v>-0.60445139605837961</c:v>
                </c:pt>
                <c:pt idx="145">
                  <c:v>-0.60570860003659022</c:v>
                </c:pt>
                <c:pt idx="146">
                  <c:v>-0.63210988357901421</c:v>
                </c:pt>
                <c:pt idx="147">
                  <c:v>-0.64468192336112085</c:v>
                </c:pt>
                <c:pt idx="148">
                  <c:v>-0.64468192336112085</c:v>
                </c:pt>
                <c:pt idx="149">
                  <c:v>-0.66731159496891279</c:v>
                </c:pt>
                <c:pt idx="150">
                  <c:v>-0.6773692267945981</c:v>
                </c:pt>
                <c:pt idx="151">
                  <c:v>-0.68994126657670474</c:v>
                </c:pt>
                <c:pt idx="152">
                  <c:v>-0.71508534614091801</c:v>
                </c:pt>
                <c:pt idx="153">
                  <c:v>-0.7326862018358673</c:v>
                </c:pt>
                <c:pt idx="154">
                  <c:v>-0.7326862018358673</c:v>
                </c:pt>
                <c:pt idx="155">
                  <c:v>-0.7326862018358673</c:v>
                </c:pt>
                <c:pt idx="156">
                  <c:v>-0.7326862018358673</c:v>
                </c:pt>
                <c:pt idx="157">
                  <c:v>-0.73520060979228874</c:v>
                </c:pt>
                <c:pt idx="158">
                  <c:v>-0.84080574396198449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2C-4175-8A4A-ACE76444DD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109.5</c:v>
                </c:pt>
                <c:pt idx="2">
                  <c:v>128</c:v>
                </c:pt>
                <c:pt idx="3">
                  <c:v>-283</c:v>
                </c:pt>
                <c:pt idx="4">
                  <c:v>-263</c:v>
                </c:pt>
                <c:pt idx="5">
                  <c:v>-258</c:v>
                </c:pt>
                <c:pt idx="6">
                  <c:v>-258</c:v>
                </c:pt>
                <c:pt idx="7">
                  <c:v>-249</c:v>
                </c:pt>
                <c:pt idx="8">
                  <c:v>-249</c:v>
                </c:pt>
                <c:pt idx="9">
                  <c:v>-233</c:v>
                </c:pt>
                <c:pt idx="10">
                  <c:v>-233</c:v>
                </c:pt>
                <c:pt idx="11">
                  <c:v>-224</c:v>
                </c:pt>
                <c:pt idx="12">
                  <c:v>-222</c:v>
                </c:pt>
                <c:pt idx="13">
                  <c:v>-215</c:v>
                </c:pt>
                <c:pt idx="14">
                  <c:v>-215</c:v>
                </c:pt>
                <c:pt idx="15">
                  <c:v>-206</c:v>
                </c:pt>
                <c:pt idx="16">
                  <c:v>-199</c:v>
                </c:pt>
                <c:pt idx="17">
                  <c:v>-198</c:v>
                </c:pt>
                <c:pt idx="18">
                  <c:v>-197</c:v>
                </c:pt>
                <c:pt idx="19">
                  <c:v>-190</c:v>
                </c:pt>
                <c:pt idx="20">
                  <c:v>-187</c:v>
                </c:pt>
                <c:pt idx="21">
                  <c:v>-180</c:v>
                </c:pt>
                <c:pt idx="22">
                  <c:v>-172</c:v>
                </c:pt>
                <c:pt idx="23">
                  <c:v>-171</c:v>
                </c:pt>
                <c:pt idx="24">
                  <c:v>-171</c:v>
                </c:pt>
                <c:pt idx="25">
                  <c:v>-170</c:v>
                </c:pt>
                <c:pt idx="26">
                  <c:v>-168</c:v>
                </c:pt>
                <c:pt idx="27">
                  <c:v>-166</c:v>
                </c:pt>
                <c:pt idx="28">
                  <c:v>-164</c:v>
                </c:pt>
                <c:pt idx="29">
                  <c:v>-163</c:v>
                </c:pt>
                <c:pt idx="30">
                  <c:v>-162</c:v>
                </c:pt>
                <c:pt idx="31">
                  <c:v>-156</c:v>
                </c:pt>
                <c:pt idx="32">
                  <c:v>-156</c:v>
                </c:pt>
                <c:pt idx="33">
                  <c:v>-156</c:v>
                </c:pt>
                <c:pt idx="34">
                  <c:v>-156</c:v>
                </c:pt>
                <c:pt idx="35">
                  <c:v>-156</c:v>
                </c:pt>
                <c:pt idx="36">
                  <c:v>-156</c:v>
                </c:pt>
                <c:pt idx="37">
                  <c:v>-155</c:v>
                </c:pt>
                <c:pt idx="38">
                  <c:v>-155</c:v>
                </c:pt>
                <c:pt idx="39">
                  <c:v>-155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-148</c:v>
                </c:pt>
                <c:pt idx="44">
                  <c:v>-148</c:v>
                </c:pt>
                <c:pt idx="45">
                  <c:v>-148</c:v>
                </c:pt>
                <c:pt idx="46">
                  <c:v>-148</c:v>
                </c:pt>
                <c:pt idx="47">
                  <c:v>-148</c:v>
                </c:pt>
                <c:pt idx="48">
                  <c:v>-148</c:v>
                </c:pt>
                <c:pt idx="49">
                  <c:v>-147</c:v>
                </c:pt>
                <c:pt idx="50">
                  <c:v>-147</c:v>
                </c:pt>
                <c:pt idx="51">
                  <c:v>-147</c:v>
                </c:pt>
                <c:pt idx="52">
                  <c:v>-147</c:v>
                </c:pt>
                <c:pt idx="53">
                  <c:v>-146</c:v>
                </c:pt>
                <c:pt idx="54">
                  <c:v>-146</c:v>
                </c:pt>
                <c:pt idx="55">
                  <c:v>-146</c:v>
                </c:pt>
                <c:pt idx="56">
                  <c:v>-146</c:v>
                </c:pt>
                <c:pt idx="57">
                  <c:v>-146</c:v>
                </c:pt>
                <c:pt idx="58">
                  <c:v>-121</c:v>
                </c:pt>
                <c:pt idx="59">
                  <c:v>-103</c:v>
                </c:pt>
                <c:pt idx="60">
                  <c:v>-103</c:v>
                </c:pt>
                <c:pt idx="61">
                  <c:v>-76</c:v>
                </c:pt>
                <c:pt idx="62">
                  <c:v>-44</c:v>
                </c:pt>
                <c:pt idx="63">
                  <c:v>-44</c:v>
                </c:pt>
                <c:pt idx="64">
                  <c:v>-44</c:v>
                </c:pt>
                <c:pt idx="65">
                  <c:v>-44</c:v>
                </c:pt>
                <c:pt idx="66">
                  <c:v>-44</c:v>
                </c:pt>
                <c:pt idx="67">
                  <c:v>-44</c:v>
                </c:pt>
                <c:pt idx="68">
                  <c:v>-37</c:v>
                </c:pt>
                <c:pt idx="69">
                  <c:v>-37</c:v>
                </c:pt>
                <c:pt idx="70">
                  <c:v>-36</c:v>
                </c:pt>
                <c:pt idx="71">
                  <c:v>-36</c:v>
                </c:pt>
                <c:pt idx="72">
                  <c:v>-36</c:v>
                </c:pt>
                <c:pt idx="73">
                  <c:v>-36</c:v>
                </c:pt>
                <c:pt idx="74">
                  <c:v>-35</c:v>
                </c:pt>
                <c:pt idx="75">
                  <c:v>-35</c:v>
                </c:pt>
                <c:pt idx="76">
                  <c:v>-35</c:v>
                </c:pt>
                <c:pt idx="77">
                  <c:v>-27</c:v>
                </c:pt>
                <c:pt idx="78">
                  <c:v>-27</c:v>
                </c:pt>
                <c:pt idx="79">
                  <c:v>-25</c:v>
                </c:pt>
                <c:pt idx="80">
                  <c:v>-25</c:v>
                </c:pt>
                <c:pt idx="81">
                  <c:v>-25</c:v>
                </c:pt>
                <c:pt idx="82">
                  <c:v>-25</c:v>
                </c:pt>
                <c:pt idx="83">
                  <c:v>-18</c:v>
                </c:pt>
                <c:pt idx="84">
                  <c:v>-11</c:v>
                </c:pt>
                <c:pt idx="85">
                  <c:v>-11</c:v>
                </c:pt>
                <c:pt idx="86">
                  <c:v>-11</c:v>
                </c:pt>
                <c:pt idx="87">
                  <c:v>-9</c:v>
                </c:pt>
                <c:pt idx="88">
                  <c:v>-9</c:v>
                </c:pt>
                <c:pt idx="89">
                  <c:v>-9</c:v>
                </c:pt>
                <c:pt idx="90">
                  <c:v>-2</c:v>
                </c:pt>
                <c:pt idx="91">
                  <c:v>-2</c:v>
                </c:pt>
                <c:pt idx="92">
                  <c:v>-2</c:v>
                </c:pt>
                <c:pt idx="93">
                  <c:v>-2</c:v>
                </c:pt>
                <c:pt idx="94">
                  <c:v>-2</c:v>
                </c:pt>
                <c:pt idx="95">
                  <c:v>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5.5</c:v>
                </c:pt>
                <c:pt idx="105">
                  <c:v>6</c:v>
                </c:pt>
                <c:pt idx="106">
                  <c:v>7.5</c:v>
                </c:pt>
                <c:pt idx="107">
                  <c:v>9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24.5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32.5</c:v>
                </c:pt>
                <c:pt idx="130">
                  <c:v>32.5</c:v>
                </c:pt>
                <c:pt idx="131">
                  <c:v>32.5</c:v>
                </c:pt>
                <c:pt idx="132">
                  <c:v>32.5</c:v>
                </c:pt>
                <c:pt idx="133">
                  <c:v>34</c:v>
                </c:pt>
                <c:pt idx="134">
                  <c:v>34</c:v>
                </c:pt>
                <c:pt idx="135">
                  <c:v>34</c:v>
                </c:pt>
                <c:pt idx="136">
                  <c:v>34</c:v>
                </c:pt>
                <c:pt idx="137">
                  <c:v>34</c:v>
                </c:pt>
                <c:pt idx="138">
                  <c:v>41</c:v>
                </c:pt>
                <c:pt idx="139">
                  <c:v>41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59.5</c:v>
                </c:pt>
                <c:pt idx="146">
                  <c:v>70</c:v>
                </c:pt>
                <c:pt idx="147">
                  <c:v>75</c:v>
                </c:pt>
                <c:pt idx="148">
                  <c:v>75</c:v>
                </c:pt>
                <c:pt idx="149">
                  <c:v>84</c:v>
                </c:pt>
                <c:pt idx="150">
                  <c:v>88</c:v>
                </c:pt>
                <c:pt idx="151">
                  <c:v>93</c:v>
                </c:pt>
                <c:pt idx="152">
                  <c:v>103</c:v>
                </c:pt>
                <c:pt idx="153">
                  <c:v>110</c:v>
                </c:pt>
                <c:pt idx="154">
                  <c:v>110</c:v>
                </c:pt>
                <c:pt idx="155">
                  <c:v>110</c:v>
                </c:pt>
                <c:pt idx="156">
                  <c:v>110</c:v>
                </c:pt>
                <c:pt idx="157">
                  <c:v>111</c:v>
                </c:pt>
                <c:pt idx="158">
                  <c:v>153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2C-4175-8A4A-ACE76444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609888"/>
        <c:axId val="1"/>
      </c:scatterChart>
      <c:valAx>
        <c:axId val="72660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6199587954737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43010752688172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609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39813168515223"/>
          <c:y val="0.91874999999999996"/>
          <c:w val="0.6465062230124459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238125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0F5B04-097A-1801-8691-1FDF280DE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282" TargetMode="External"/><Relationship Id="rId18" Type="http://schemas.openxmlformats.org/officeDocument/2006/relationships/hyperlink" Target="http://www.konkoly.hu/cgi-bin/IBVS?1282" TargetMode="External"/><Relationship Id="rId26" Type="http://schemas.openxmlformats.org/officeDocument/2006/relationships/hyperlink" Target="http://www.konkoly.hu/cgi-bin/IBVS?1282" TargetMode="External"/><Relationship Id="rId39" Type="http://schemas.openxmlformats.org/officeDocument/2006/relationships/hyperlink" Target="http://www.konkoly.hu/cgi-bin/IBVS?39" TargetMode="External"/><Relationship Id="rId21" Type="http://schemas.openxmlformats.org/officeDocument/2006/relationships/hyperlink" Target="http://www.konkoly.hu/cgi-bin/IBVS?1282" TargetMode="External"/><Relationship Id="rId34" Type="http://schemas.openxmlformats.org/officeDocument/2006/relationships/hyperlink" Target="http://www.konkoly.hu/cgi-bin/IBVS?1282" TargetMode="External"/><Relationship Id="rId42" Type="http://schemas.openxmlformats.org/officeDocument/2006/relationships/hyperlink" Target="http://www.konkoly.hu/cgi-bin/IBVS?1852" TargetMode="External"/><Relationship Id="rId47" Type="http://schemas.openxmlformats.org/officeDocument/2006/relationships/hyperlink" Target="http://www.konkoly.hu/cgi-bin/IBVS?1852" TargetMode="External"/><Relationship Id="rId50" Type="http://schemas.openxmlformats.org/officeDocument/2006/relationships/hyperlink" Target="http://www.konkoly.hu/cgi-bin/IBVS?1852" TargetMode="External"/><Relationship Id="rId55" Type="http://schemas.openxmlformats.org/officeDocument/2006/relationships/hyperlink" Target="http://www.konkoly.hu/cgi-bin/IBVS?1282" TargetMode="External"/><Relationship Id="rId63" Type="http://schemas.openxmlformats.org/officeDocument/2006/relationships/hyperlink" Target="http://www.konkoly.hu/cgi-bin/IBVS?1852" TargetMode="External"/><Relationship Id="rId68" Type="http://schemas.openxmlformats.org/officeDocument/2006/relationships/hyperlink" Target="http://www.konkoly.hu/cgi-bin/IBVS?1282" TargetMode="External"/><Relationship Id="rId76" Type="http://schemas.openxmlformats.org/officeDocument/2006/relationships/hyperlink" Target="http://www.konkoly.hu/cgi-bin/IBVS?1852" TargetMode="External"/><Relationship Id="rId7" Type="http://schemas.openxmlformats.org/officeDocument/2006/relationships/hyperlink" Target="http://www.konkoly.hu/cgi-bin/IBVS?39" TargetMode="External"/><Relationship Id="rId71" Type="http://schemas.openxmlformats.org/officeDocument/2006/relationships/hyperlink" Target="http://www.konkoly.hu/cgi-bin/IBVS?1852" TargetMode="External"/><Relationship Id="rId2" Type="http://schemas.openxmlformats.org/officeDocument/2006/relationships/hyperlink" Target="http://www.konkoly.hu/cgi-bin/IBVS?39" TargetMode="External"/><Relationship Id="rId16" Type="http://schemas.openxmlformats.org/officeDocument/2006/relationships/hyperlink" Target="http://www.konkoly.hu/cgi-bin/IBVS?1282" TargetMode="External"/><Relationship Id="rId29" Type="http://schemas.openxmlformats.org/officeDocument/2006/relationships/hyperlink" Target="http://www.konkoly.hu/cgi-bin/IBVS?1282" TargetMode="External"/><Relationship Id="rId11" Type="http://schemas.openxmlformats.org/officeDocument/2006/relationships/hyperlink" Target="http://www.konkoly.hu/cgi-bin/IBVS?1282" TargetMode="External"/><Relationship Id="rId24" Type="http://schemas.openxmlformats.org/officeDocument/2006/relationships/hyperlink" Target="http://www.konkoly.hu/cgi-bin/IBVS?1282" TargetMode="External"/><Relationship Id="rId32" Type="http://schemas.openxmlformats.org/officeDocument/2006/relationships/hyperlink" Target="http://www.konkoly.hu/cgi-bin/IBVS?1282" TargetMode="External"/><Relationship Id="rId37" Type="http://schemas.openxmlformats.org/officeDocument/2006/relationships/hyperlink" Target="http://www.konkoly.hu/cgi-bin/IBVS?1282" TargetMode="External"/><Relationship Id="rId40" Type="http://schemas.openxmlformats.org/officeDocument/2006/relationships/hyperlink" Target="http://www.konkoly.hu/cgi-bin/IBVS?39" TargetMode="External"/><Relationship Id="rId45" Type="http://schemas.openxmlformats.org/officeDocument/2006/relationships/hyperlink" Target="http://www.konkoly.hu/cgi-bin/IBVS?1852" TargetMode="External"/><Relationship Id="rId53" Type="http://schemas.openxmlformats.org/officeDocument/2006/relationships/hyperlink" Target="http://www.konkoly.hu/cgi-bin/IBVS?39" TargetMode="External"/><Relationship Id="rId58" Type="http://schemas.openxmlformats.org/officeDocument/2006/relationships/hyperlink" Target="http://www.konkoly.hu/cgi-bin/IBVS?1282" TargetMode="External"/><Relationship Id="rId66" Type="http://schemas.openxmlformats.org/officeDocument/2006/relationships/hyperlink" Target="http://www.konkoly.hu/cgi-bin/IBVS?39" TargetMode="External"/><Relationship Id="rId74" Type="http://schemas.openxmlformats.org/officeDocument/2006/relationships/hyperlink" Target="http://www.konkoly.hu/cgi-bin/IBVS?1852" TargetMode="External"/><Relationship Id="rId79" Type="http://schemas.openxmlformats.org/officeDocument/2006/relationships/hyperlink" Target="http://www.konkoly.hu/cgi-bin/IBVS?1282" TargetMode="External"/><Relationship Id="rId5" Type="http://schemas.openxmlformats.org/officeDocument/2006/relationships/hyperlink" Target="http://www.konkoly.hu/cgi-bin/IBVS?1282" TargetMode="External"/><Relationship Id="rId61" Type="http://schemas.openxmlformats.org/officeDocument/2006/relationships/hyperlink" Target="http://www.konkoly.hu/cgi-bin/IBVS?39" TargetMode="External"/><Relationship Id="rId82" Type="http://schemas.openxmlformats.org/officeDocument/2006/relationships/hyperlink" Target="http://www.konkoly.hu/cgi-bin/IBVS?1282" TargetMode="External"/><Relationship Id="rId10" Type="http://schemas.openxmlformats.org/officeDocument/2006/relationships/hyperlink" Target="http://www.konkoly.hu/cgi-bin/IBVS?1282" TargetMode="External"/><Relationship Id="rId19" Type="http://schemas.openxmlformats.org/officeDocument/2006/relationships/hyperlink" Target="http://www.konkoly.hu/cgi-bin/IBVS?1282" TargetMode="External"/><Relationship Id="rId31" Type="http://schemas.openxmlformats.org/officeDocument/2006/relationships/hyperlink" Target="http://www.konkoly.hu/cgi-bin/IBVS?1282" TargetMode="External"/><Relationship Id="rId44" Type="http://schemas.openxmlformats.org/officeDocument/2006/relationships/hyperlink" Target="http://www.konkoly.hu/cgi-bin/IBVS?1852" TargetMode="External"/><Relationship Id="rId52" Type="http://schemas.openxmlformats.org/officeDocument/2006/relationships/hyperlink" Target="http://www.konkoly.hu/cgi-bin/IBVS?1852" TargetMode="External"/><Relationship Id="rId60" Type="http://schemas.openxmlformats.org/officeDocument/2006/relationships/hyperlink" Target="http://www.konkoly.hu/cgi-bin/IBVS?1852" TargetMode="External"/><Relationship Id="rId65" Type="http://schemas.openxmlformats.org/officeDocument/2006/relationships/hyperlink" Target="http://www.konkoly.hu/cgi-bin/IBVS?39" TargetMode="External"/><Relationship Id="rId73" Type="http://schemas.openxmlformats.org/officeDocument/2006/relationships/hyperlink" Target="http://www.konkoly.hu/cgi-bin/IBVS?1852" TargetMode="External"/><Relationship Id="rId78" Type="http://schemas.openxmlformats.org/officeDocument/2006/relationships/hyperlink" Target="http://www.konkoly.hu/cgi-bin/IBVS?1852" TargetMode="External"/><Relationship Id="rId81" Type="http://schemas.openxmlformats.org/officeDocument/2006/relationships/hyperlink" Target="http://www.konkoly.hu/cgi-bin/IBVS?1282" TargetMode="External"/><Relationship Id="rId4" Type="http://schemas.openxmlformats.org/officeDocument/2006/relationships/hyperlink" Target="http://www.konkoly.hu/cgi-bin/IBVS?39" TargetMode="External"/><Relationship Id="rId9" Type="http://schemas.openxmlformats.org/officeDocument/2006/relationships/hyperlink" Target="http://www.konkoly.hu/cgi-bin/IBVS?1282" TargetMode="External"/><Relationship Id="rId14" Type="http://schemas.openxmlformats.org/officeDocument/2006/relationships/hyperlink" Target="http://www.konkoly.hu/cgi-bin/IBVS?1282" TargetMode="External"/><Relationship Id="rId22" Type="http://schemas.openxmlformats.org/officeDocument/2006/relationships/hyperlink" Target="http://www.konkoly.hu/cgi-bin/IBVS?1282" TargetMode="External"/><Relationship Id="rId27" Type="http://schemas.openxmlformats.org/officeDocument/2006/relationships/hyperlink" Target="http://www.konkoly.hu/cgi-bin/IBVS?1282" TargetMode="External"/><Relationship Id="rId30" Type="http://schemas.openxmlformats.org/officeDocument/2006/relationships/hyperlink" Target="http://www.konkoly.hu/cgi-bin/IBVS?1282" TargetMode="External"/><Relationship Id="rId35" Type="http://schemas.openxmlformats.org/officeDocument/2006/relationships/hyperlink" Target="http://www.konkoly.hu/cgi-bin/IBVS?1282" TargetMode="External"/><Relationship Id="rId43" Type="http://schemas.openxmlformats.org/officeDocument/2006/relationships/hyperlink" Target="http://www.konkoly.hu/cgi-bin/IBVS?1852" TargetMode="External"/><Relationship Id="rId48" Type="http://schemas.openxmlformats.org/officeDocument/2006/relationships/hyperlink" Target="http://www.konkoly.hu/cgi-bin/IBVS?1852" TargetMode="External"/><Relationship Id="rId56" Type="http://schemas.openxmlformats.org/officeDocument/2006/relationships/hyperlink" Target="http://www.konkoly.hu/cgi-bin/IBVS?39" TargetMode="External"/><Relationship Id="rId64" Type="http://schemas.openxmlformats.org/officeDocument/2006/relationships/hyperlink" Target="http://www.konkoly.hu/cgi-bin/IBVS?39" TargetMode="External"/><Relationship Id="rId69" Type="http://schemas.openxmlformats.org/officeDocument/2006/relationships/hyperlink" Target="http://www.konkoly.hu/cgi-bin/IBVS?1852" TargetMode="External"/><Relationship Id="rId77" Type="http://schemas.openxmlformats.org/officeDocument/2006/relationships/hyperlink" Target="http://www.konkoly.hu/cgi-bin/IBVS?1852" TargetMode="External"/><Relationship Id="rId8" Type="http://schemas.openxmlformats.org/officeDocument/2006/relationships/hyperlink" Target="http://www.konkoly.hu/cgi-bin/IBVS?1282" TargetMode="External"/><Relationship Id="rId51" Type="http://schemas.openxmlformats.org/officeDocument/2006/relationships/hyperlink" Target="http://www.konkoly.hu/cgi-bin/IBVS?1852" TargetMode="External"/><Relationship Id="rId72" Type="http://schemas.openxmlformats.org/officeDocument/2006/relationships/hyperlink" Target="http://www.konkoly.hu/cgi-bin/IBVS?1852" TargetMode="External"/><Relationship Id="rId80" Type="http://schemas.openxmlformats.org/officeDocument/2006/relationships/hyperlink" Target="http://www.konkoly.hu/cgi-bin/IBVS?1282" TargetMode="External"/><Relationship Id="rId3" Type="http://schemas.openxmlformats.org/officeDocument/2006/relationships/hyperlink" Target="http://www.konkoly.hu/cgi-bin/IBVS?39" TargetMode="External"/><Relationship Id="rId12" Type="http://schemas.openxmlformats.org/officeDocument/2006/relationships/hyperlink" Target="http://www.konkoly.hu/cgi-bin/IBVS?1282" TargetMode="External"/><Relationship Id="rId17" Type="http://schemas.openxmlformats.org/officeDocument/2006/relationships/hyperlink" Target="http://www.konkoly.hu/cgi-bin/IBVS?1282" TargetMode="External"/><Relationship Id="rId25" Type="http://schemas.openxmlformats.org/officeDocument/2006/relationships/hyperlink" Target="http://www.konkoly.hu/cgi-bin/IBVS?1282" TargetMode="External"/><Relationship Id="rId33" Type="http://schemas.openxmlformats.org/officeDocument/2006/relationships/hyperlink" Target="http://www.konkoly.hu/cgi-bin/IBVS?1282" TargetMode="External"/><Relationship Id="rId38" Type="http://schemas.openxmlformats.org/officeDocument/2006/relationships/hyperlink" Target="http://www.konkoly.hu/cgi-bin/IBVS?1282" TargetMode="External"/><Relationship Id="rId46" Type="http://schemas.openxmlformats.org/officeDocument/2006/relationships/hyperlink" Target="http://www.konkoly.hu/cgi-bin/IBVS?1852" TargetMode="External"/><Relationship Id="rId59" Type="http://schemas.openxmlformats.org/officeDocument/2006/relationships/hyperlink" Target="http://www.konkoly.hu/cgi-bin/IBVS?39" TargetMode="External"/><Relationship Id="rId67" Type="http://schemas.openxmlformats.org/officeDocument/2006/relationships/hyperlink" Target="http://www.konkoly.hu/cgi-bin/IBVS?39" TargetMode="External"/><Relationship Id="rId20" Type="http://schemas.openxmlformats.org/officeDocument/2006/relationships/hyperlink" Target="http://www.konkoly.hu/cgi-bin/IBVS?1282" TargetMode="External"/><Relationship Id="rId41" Type="http://schemas.openxmlformats.org/officeDocument/2006/relationships/hyperlink" Target="http://www.konkoly.hu/cgi-bin/IBVS?1852" TargetMode="External"/><Relationship Id="rId54" Type="http://schemas.openxmlformats.org/officeDocument/2006/relationships/hyperlink" Target="http://www.konkoly.hu/cgi-bin/IBVS?39" TargetMode="External"/><Relationship Id="rId62" Type="http://schemas.openxmlformats.org/officeDocument/2006/relationships/hyperlink" Target="http://www.konkoly.hu/cgi-bin/IBVS?1852" TargetMode="External"/><Relationship Id="rId70" Type="http://schemas.openxmlformats.org/officeDocument/2006/relationships/hyperlink" Target="http://www.konkoly.hu/cgi-bin/IBVS?1852" TargetMode="External"/><Relationship Id="rId75" Type="http://schemas.openxmlformats.org/officeDocument/2006/relationships/hyperlink" Target="http://www.konkoly.hu/cgi-bin/IBVS?1852" TargetMode="External"/><Relationship Id="rId1" Type="http://schemas.openxmlformats.org/officeDocument/2006/relationships/hyperlink" Target="http://www.konkoly.hu/cgi-bin/IBVS?39" TargetMode="External"/><Relationship Id="rId6" Type="http://schemas.openxmlformats.org/officeDocument/2006/relationships/hyperlink" Target="http://www.konkoly.hu/cgi-bin/IBVS?39" TargetMode="External"/><Relationship Id="rId15" Type="http://schemas.openxmlformats.org/officeDocument/2006/relationships/hyperlink" Target="http://www.konkoly.hu/cgi-bin/IBVS?1282" TargetMode="External"/><Relationship Id="rId23" Type="http://schemas.openxmlformats.org/officeDocument/2006/relationships/hyperlink" Target="http://www.konkoly.hu/cgi-bin/IBVS?1282" TargetMode="External"/><Relationship Id="rId28" Type="http://schemas.openxmlformats.org/officeDocument/2006/relationships/hyperlink" Target="http://www.konkoly.hu/cgi-bin/IBVS?1282" TargetMode="External"/><Relationship Id="rId36" Type="http://schemas.openxmlformats.org/officeDocument/2006/relationships/hyperlink" Target="http://www.konkoly.hu/cgi-bin/IBVS?1282" TargetMode="External"/><Relationship Id="rId49" Type="http://schemas.openxmlformats.org/officeDocument/2006/relationships/hyperlink" Target="http://www.konkoly.hu/cgi-bin/IBVS?1852" TargetMode="External"/><Relationship Id="rId57" Type="http://schemas.openxmlformats.org/officeDocument/2006/relationships/hyperlink" Target="http://www.konkoly.hu/cgi-bin/IBVS?12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313"/>
  <sheetViews>
    <sheetView tabSelected="1" workbookViewId="0">
      <pane xSplit="14" ySplit="22" topLeftCell="O161" activePane="bottomRight" state="frozen"/>
      <selection pane="topRight" activeCell="O1" sqref="O1"/>
      <selection pane="bottomLeft" activeCell="A23" sqref="A23"/>
      <selection pane="bottomRight" activeCell="A179" sqref="A179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25</v>
      </c>
      <c r="B2" s="32" t="s">
        <v>34</v>
      </c>
    </row>
    <row r="4" spans="1:6">
      <c r="A4" s="8" t="s">
        <v>0</v>
      </c>
      <c r="C4" s="3">
        <v>37961.57</v>
      </c>
      <c r="D4" s="4">
        <v>42.6813</v>
      </c>
    </row>
    <row r="5" spans="1:6">
      <c r="A5" s="34" t="s">
        <v>543</v>
      </c>
      <c r="B5" s="17"/>
      <c r="C5" s="35">
        <v>-9.5</v>
      </c>
      <c r="D5" s="17" t="s">
        <v>544</v>
      </c>
    </row>
    <row r="6" spans="1:6">
      <c r="A6" s="8" t="s">
        <v>1</v>
      </c>
    </row>
    <row r="7" spans="1:6">
      <c r="A7" t="s">
        <v>2</v>
      </c>
      <c r="C7">
        <f>+C4</f>
        <v>37961.57</v>
      </c>
    </row>
    <row r="8" spans="1:6">
      <c r="A8" t="s">
        <v>3</v>
      </c>
      <c r="C8">
        <f>+D4</f>
        <v>42.6813</v>
      </c>
    </row>
    <row r="9" spans="1:6">
      <c r="A9" s="36" t="s">
        <v>545</v>
      </c>
      <c r="B9" s="37">
        <v>21</v>
      </c>
      <c r="C9" s="38" t="str">
        <f>"F"&amp;B9</f>
        <v>F21</v>
      </c>
      <c r="D9" s="39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40">
        <f ca="1">INTERCEPT(INDIRECT($D$9):G978,INDIRECT($C$9):F978)</f>
        <v>-0.45610132662952119</v>
      </c>
      <c r="D11" s="6"/>
    </row>
    <row r="12" spans="1:6">
      <c r="A12" t="s">
        <v>17</v>
      </c>
      <c r="C12" s="40">
        <f ca="1">SLOPE(INDIRECT($D$9):G978,INDIRECT($C$9):F978)</f>
        <v>-2.5144079564213286E-3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44490.968094256037</v>
      </c>
      <c r="E15" s="41" t="s">
        <v>546</v>
      </c>
      <c r="F15" s="35">
        <v>1</v>
      </c>
    </row>
    <row r="16" spans="1:6">
      <c r="A16" s="8" t="s">
        <v>4</v>
      </c>
      <c r="C16" s="12">
        <f ca="1">+C8+C12</f>
        <v>42.678785592043582</v>
      </c>
      <c r="E16" s="41" t="s">
        <v>547</v>
      </c>
      <c r="F16" s="42">
        <f ca="1">NOW()+15018.5+$C$5/24</f>
        <v>60344.707404976849</v>
      </c>
    </row>
    <row r="17" spans="1:30" ht="13.5" thickBot="1">
      <c r="A17" s="13" t="s">
        <v>33</v>
      </c>
      <c r="C17">
        <f>COUNT(C21:C2191)</f>
        <v>159</v>
      </c>
      <c r="E17" s="41" t="s">
        <v>548</v>
      </c>
      <c r="F17" s="42">
        <f ca="1">ROUND(2*(F16-$C$7)/$C$8,0)/2+F15</f>
        <v>525.5</v>
      </c>
    </row>
    <row r="18" spans="1:30">
      <c r="A18" s="8" t="s">
        <v>5</v>
      </c>
      <c r="C18" s="3">
        <f ca="1">+C15</f>
        <v>44490.968094256037</v>
      </c>
      <c r="D18" s="4">
        <f ca="1">+C16</f>
        <v>42.678785592043582</v>
      </c>
      <c r="E18" s="41" t="s">
        <v>549</v>
      </c>
      <c r="F18" s="39">
        <f ca="1">ROUND(2*(F16-$C$15)/$C$16,0)/2+F15</f>
        <v>372.5</v>
      </c>
    </row>
    <row r="19" spans="1:30" ht="13.5" thickTop="1">
      <c r="E19" s="41" t="s">
        <v>550</v>
      </c>
      <c r="F19" s="43">
        <f ca="1">+$C$15+$C$16*F18-15018.5-$C$5/24</f>
        <v>45370.711560625605</v>
      </c>
    </row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43</v>
      </c>
      <c r="I20" s="10" t="s">
        <v>46</v>
      </c>
      <c r="J20" s="10" t="s">
        <v>40</v>
      </c>
      <c r="K20" s="10" t="s">
        <v>38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U20" s="44" t="s">
        <v>551</v>
      </c>
    </row>
    <row r="21" spans="1:30">
      <c r="A21" t="s">
        <v>12</v>
      </c>
      <c r="C21" s="14">
        <v>37961.57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-0.45610132662952119</v>
      </c>
      <c r="Q21" s="2">
        <f>+C21-15018.5</f>
        <v>22943.07</v>
      </c>
    </row>
    <row r="22" spans="1:30">
      <c r="A22" t="s">
        <v>30</v>
      </c>
      <c r="C22" s="15">
        <v>42629.406999999999</v>
      </c>
      <c r="D22" s="14"/>
      <c r="E22">
        <f>+(C22-C$7)/C$8</f>
        <v>109.36492093727229</v>
      </c>
      <c r="F22">
        <f>ROUND(2*E22,0)/2</f>
        <v>109.5</v>
      </c>
      <c r="G22">
        <f>+C22-(C$7+F22*C$8)</f>
        <v>-5.7653500000014901</v>
      </c>
      <c r="I22">
        <f>+G22</f>
        <v>-5.7653500000014901</v>
      </c>
      <c r="O22">
        <f ca="1">+C$11+C$12*F22</f>
        <v>-0.73142899785765669</v>
      </c>
      <c r="Q22" s="2">
        <f>+C22-15018.5</f>
        <v>27610.906999999999</v>
      </c>
      <c r="AA22">
        <v>7</v>
      </c>
      <c r="AB22" t="s">
        <v>29</v>
      </c>
      <c r="AD22" t="s">
        <v>31</v>
      </c>
    </row>
    <row r="23" spans="1:30">
      <c r="A23" t="s">
        <v>32</v>
      </c>
      <c r="C23" s="15">
        <v>43432.75</v>
      </c>
      <c r="D23" s="14"/>
      <c r="E23">
        <f>+(C23-C$7)/C$8</f>
        <v>128.18681717754615</v>
      </c>
      <c r="F23">
        <f>ROUND(2*E23,0)/2</f>
        <v>128</v>
      </c>
      <c r="G23">
        <f>+C23-(C$7+F23*C$8)</f>
        <v>7.973599999997532</v>
      </c>
      <c r="I23">
        <f>+G23</f>
        <v>7.973599999997532</v>
      </c>
      <c r="O23">
        <f ca="1">+C$11+C$12*F23</f>
        <v>-0.77794554505145119</v>
      </c>
      <c r="Q23" s="2">
        <f>+C23-15018.5</f>
        <v>28414.25</v>
      </c>
      <c r="AA23">
        <v>25</v>
      </c>
      <c r="AB23" t="s">
        <v>29</v>
      </c>
      <c r="AD23" t="s">
        <v>31</v>
      </c>
    </row>
    <row r="24" spans="1:30">
      <c r="A24" s="30" t="s">
        <v>52</v>
      </c>
      <c r="B24" s="33" t="s">
        <v>541</v>
      </c>
      <c r="C24" s="31">
        <v>25882.5</v>
      </c>
      <c r="D24" s="30" t="s">
        <v>46</v>
      </c>
      <c r="E24">
        <f t="shared" ref="E24:E87" si="0">+(C24-C$7)/C$8</f>
        <v>-283.00614086262601</v>
      </c>
      <c r="F24">
        <f t="shared" ref="F24:F87" si="1">ROUND(2*E24,0)/2</f>
        <v>-283</v>
      </c>
      <c r="G24">
        <f t="shared" ref="G24:G87" si="2">+C24-(C$7+F24*C$8)</f>
        <v>-0.26209999999991851</v>
      </c>
      <c r="I24">
        <f t="shared" ref="I24:I87" si="3">+G24</f>
        <v>-0.26209999999991851</v>
      </c>
      <c r="O24">
        <f t="shared" ref="O24:O87" ca="1" si="4">+C$11+C$12*F24</f>
        <v>0.25547612503771477</v>
      </c>
      <c r="Q24" s="2">
        <f t="shared" ref="Q24:Q87" si="5">+C24-15018.5</f>
        <v>10864</v>
      </c>
    </row>
    <row r="25" spans="1:30">
      <c r="A25" s="30" t="s">
        <v>52</v>
      </c>
      <c r="B25" s="33" t="s">
        <v>541</v>
      </c>
      <c r="C25" s="31">
        <v>26735.26</v>
      </c>
      <c r="D25" s="30" t="s">
        <v>46</v>
      </c>
      <c r="E25">
        <f t="shared" si="0"/>
        <v>-263.02643077881885</v>
      </c>
      <c r="F25">
        <f t="shared" si="1"/>
        <v>-263</v>
      </c>
      <c r="G25">
        <f t="shared" si="2"/>
        <v>-1.1281000000017229</v>
      </c>
      <c r="I25">
        <f t="shared" si="3"/>
        <v>-1.1281000000017229</v>
      </c>
      <c r="O25">
        <f t="shared" ca="1" si="4"/>
        <v>0.20518796590928823</v>
      </c>
      <c r="Q25" s="2">
        <f t="shared" si="5"/>
        <v>11716.759999999998</v>
      </c>
    </row>
    <row r="26" spans="1:30">
      <c r="A26" s="30" t="s">
        <v>60</v>
      </c>
      <c r="B26" s="33" t="s">
        <v>541</v>
      </c>
      <c r="C26" s="30">
        <v>26951.425999999999</v>
      </c>
      <c r="D26" s="30" t="s">
        <v>46</v>
      </c>
      <c r="E26">
        <f t="shared" si="0"/>
        <v>-257.96177717173566</v>
      </c>
      <c r="F26">
        <f t="shared" si="1"/>
        <v>-258</v>
      </c>
      <c r="G26">
        <f t="shared" si="2"/>
        <v>1.6313999999983935</v>
      </c>
      <c r="I26">
        <f t="shared" si="3"/>
        <v>1.6313999999983935</v>
      </c>
      <c r="O26">
        <f t="shared" ca="1" si="4"/>
        <v>0.19261592612718159</v>
      </c>
      <c r="Q26" s="2">
        <f t="shared" si="5"/>
        <v>11932.925999999999</v>
      </c>
    </row>
    <row r="27" spans="1:30">
      <c r="A27" s="30" t="s">
        <v>60</v>
      </c>
      <c r="B27" s="33" t="s">
        <v>541</v>
      </c>
      <c r="C27" s="30">
        <v>26951.466</v>
      </c>
      <c r="D27" s="30" t="s">
        <v>46</v>
      </c>
      <c r="E27">
        <f t="shared" si="0"/>
        <v>-257.96083999315857</v>
      </c>
      <c r="F27">
        <f t="shared" si="1"/>
        <v>-258</v>
      </c>
      <c r="G27">
        <f t="shared" si="2"/>
        <v>1.6713999999992666</v>
      </c>
      <c r="I27">
        <f t="shared" si="3"/>
        <v>1.6713999999992666</v>
      </c>
      <c r="O27">
        <f t="shared" ca="1" si="4"/>
        <v>0.19261592612718159</v>
      </c>
      <c r="Q27" s="2">
        <f t="shared" si="5"/>
        <v>11932.966</v>
      </c>
    </row>
    <row r="28" spans="1:30">
      <c r="A28" s="30" t="s">
        <v>60</v>
      </c>
      <c r="B28" s="33" t="s">
        <v>541</v>
      </c>
      <c r="C28" s="30">
        <v>27332.405999999999</v>
      </c>
      <c r="D28" s="30" t="s">
        <v>46</v>
      </c>
      <c r="E28">
        <f t="shared" si="0"/>
        <v>-249.03561981476668</v>
      </c>
      <c r="F28">
        <f t="shared" si="1"/>
        <v>-249</v>
      </c>
      <c r="G28">
        <f t="shared" si="2"/>
        <v>-1.5203000000001339</v>
      </c>
      <c r="I28">
        <f t="shared" si="3"/>
        <v>-1.5203000000001339</v>
      </c>
      <c r="O28">
        <f t="shared" ca="1" si="4"/>
        <v>0.16998625451938965</v>
      </c>
      <c r="Q28" s="2">
        <f t="shared" si="5"/>
        <v>12313.905999999999</v>
      </c>
    </row>
    <row r="29" spans="1:30">
      <c r="A29" s="30" t="s">
        <v>60</v>
      </c>
      <c r="B29" s="33" t="s">
        <v>541</v>
      </c>
      <c r="C29" s="30">
        <v>27333.4</v>
      </c>
      <c r="D29" s="30" t="s">
        <v>46</v>
      </c>
      <c r="E29">
        <f t="shared" si="0"/>
        <v>-249.01233092712729</v>
      </c>
      <c r="F29">
        <f t="shared" si="1"/>
        <v>-249</v>
      </c>
      <c r="G29">
        <f t="shared" si="2"/>
        <v>-0.52629999999771826</v>
      </c>
      <c r="I29">
        <f t="shared" si="3"/>
        <v>-0.52629999999771826</v>
      </c>
      <c r="O29">
        <f t="shared" ca="1" si="4"/>
        <v>0.16998625451938965</v>
      </c>
      <c r="Q29" s="2">
        <f t="shared" si="5"/>
        <v>12314.900000000001</v>
      </c>
    </row>
    <row r="30" spans="1:30">
      <c r="A30" s="30" t="s">
        <v>74</v>
      </c>
      <c r="B30" s="33" t="s">
        <v>541</v>
      </c>
      <c r="C30" s="30">
        <v>28016.71</v>
      </c>
      <c r="D30" s="30" t="s">
        <v>46</v>
      </c>
      <c r="E30">
        <f t="shared" si="0"/>
        <v>-233.00274359028427</v>
      </c>
      <c r="F30">
        <f t="shared" si="1"/>
        <v>-233</v>
      </c>
      <c r="G30">
        <f t="shared" si="2"/>
        <v>-0.11710000000311993</v>
      </c>
      <c r="I30">
        <f t="shared" si="3"/>
        <v>-0.11710000000311993</v>
      </c>
      <c r="O30">
        <f t="shared" ca="1" si="4"/>
        <v>0.12975572721664841</v>
      </c>
      <c r="Q30" s="2">
        <f t="shared" si="5"/>
        <v>12998.21</v>
      </c>
    </row>
    <row r="31" spans="1:30">
      <c r="A31" s="30" t="s">
        <v>60</v>
      </c>
      <c r="B31" s="33" t="s">
        <v>541</v>
      </c>
      <c r="C31" s="30">
        <v>28020.542000000001</v>
      </c>
      <c r="D31" s="30" t="s">
        <v>46</v>
      </c>
      <c r="E31">
        <f t="shared" si="0"/>
        <v>-232.91296188260429</v>
      </c>
      <c r="F31">
        <f t="shared" si="1"/>
        <v>-233</v>
      </c>
      <c r="G31">
        <f t="shared" si="2"/>
        <v>3.7148999999990338</v>
      </c>
      <c r="I31">
        <f t="shared" si="3"/>
        <v>3.7148999999990338</v>
      </c>
      <c r="O31">
        <f t="shared" ca="1" si="4"/>
        <v>0.12975572721664841</v>
      </c>
      <c r="Q31" s="2">
        <f t="shared" si="5"/>
        <v>13002.042000000001</v>
      </c>
    </row>
    <row r="32" spans="1:30">
      <c r="A32" s="30" t="s">
        <v>52</v>
      </c>
      <c r="B32" s="33" t="s">
        <v>541</v>
      </c>
      <c r="C32" s="30">
        <v>28399.54</v>
      </c>
      <c r="D32" s="30" t="s">
        <v>46</v>
      </c>
      <c r="E32">
        <f t="shared" si="0"/>
        <v>-224.03324172412741</v>
      </c>
      <c r="F32">
        <f t="shared" si="1"/>
        <v>-224</v>
      </c>
      <c r="G32">
        <f t="shared" si="2"/>
        <v>-1.4187999999994645</v>
      </c>
      <c r="I32">
        <f t="shared" si="3"/>
        <v>-1.4187999999994645</v>
      </c>
      <c r="O32">
        <f t="shared" ca="1" si="4"/>
        <v>0.10712605560885646</v>
      </c>
      <c r="Q32" s="2">
        <f t="shared" si="5"/>
        <v>13381.04</v>
      </c>
    </row>
    <row r="33" spans="1:17">
      <c r="A33" s="30" t="s">
        <v>52</v>
      </c>
      <c r="B33" s="33" t="s">
        <v>541</v>
      </c>
      <c r="C33" s="30">
        <v>28487.3</v>
      </c>
      <c r="D33" s="30" t="s">
        <v>46</v>
      </c>
      <c r="E33">
        <f t="shared" si="0"/>
        <v>-221.97707192611284</v>
      </c>
      <c r="F33">
        <f t="shared" si="1"/>
        <v>-222</v>
      </c>
      <c r="G33">
        <f t="shared" si="2"/>
        <v>0.97859999999855063</v>
      </c>
      <c r="I33">
        <f t="shared" si="3"/>
        <v>0.97859999999855063</v>
      </c>
      <c r="O33">
        <f t="shared" ca="1" si="4"/>
        <v>0.10209723969601381</v>
      </c>
      <c r="Q33" s="2">
        <f t="shared" si="5"/>
        <v>13468.8</v>
      </c>
    </row>
    <row r="34" spans="1:17">
      <c r="A34" s="30" t="s">
        <v>60</v>
      </c>
      <c r="B34" s="33" t="s">
        <v>541</v>
      </c>
      <c r="C34" s="30">
        <v>28783.448</v>
      </c>
      <c r="D34" s="30" t="s">
        <v>46</v>
      </c>
      <c r="E34">
        <f t="shared" si="0"/>
        <v>-215.03848289531948</v>
      </c>
      <c r="F34">
        <f t="shared" si="1"/>
        <v>-215</v>
      </c>
      <c r="G34">
        <f t="shared" si="2"/>
        <v>-1.6424999999981083</v>
      </c>
      <c r="I34">
        <f t="shared" si="3"/>
        <v>-1.6424999999981083</v>
      </c>
      <c r="O34">
        <f t="shared" ca="1" si="4"/>
        <v>8.4496384001064517E-2</v>
      </c>
      <c r="Q34" s="2">
        <f t="shared" si="5"/>
        <v>13764.948</v>
      </c>
    </row>
    <row r="35" spans="1:17">
      <c r="A35" s="30" t="s">
        <v>52</v>
      </c>
      <c r="B35" s="33" t="s">
        <v>541</v>
      </c>
      <c r="C35" s="30">
        <v>28784.46</v>
      </c>
      <c r="D35" s="30" t="s">
        <v>46</v>
      </c>
      <c r="E35">
        <f t="shared" si="0"/>
        <v>-215.01477227732053</v>
      </c>
      <c r="F35">
        <f t="shared" si="1"/>
        <v>-215</v>
      </c>
      <c r="G35">
        <f t="shared" si="2"/>
        <v>-0.63049999999930151</v>
      </c>
      <c r="I35">
        <f t="shared" si="3"/>
        <v>-0.63049999999930151</v>
      </c>
      <c r="O35">
        <f t="shared" ca="1" si="4"/>
        <v>8.4496384001064517E-2</v>
      </c>
      <c r="Q35" s="2">
        <f t="shared" si="5"/>
        <v>13765.96</v>
      </c>
    </row>
    <row r="36" spans="1:17">
      <c r="A36" s="30" t="s">
        <v>52</v>
      </c>
      <c r="B36" s="33" t="s">
        <v>541</v>
      </c>
      <c r="C36" s="30">
        <v>29169.41</v>
      </c>
      <c r="D36" s="30" t="s">
        <v>46</v>
      </c>
      <c r="E36">
        <f t="shared" si="0"/>
        <v>-205.99559994658082</v>
      </c>
      <c r="F36">
        <f t="shared" si="1"/>
        <v>-206</v>
      </c>
      <c r="G36">
        <f t="shared" si="2"/>
        <v>0.18779999999969732</v>
      </c>
      <c r="I36">
        <f t="shared" si="3"/>
        <v>0.18779999999969732</v>
      </c>
      <c r="O36">
        <f t="shared" ca="1" si="4"/>
        <v>6.1866712393272461E-2</v>
      </c>
      <c r="Q36" s="2">
        <f t="shared" si="5"/>
        <v>14150.91</v>
      </c>
    </row>
    <row r="37" spans="1:17">
      <c r="A37" s="30" t="s">
        <v>74</v>
      </c>
      <c r="B37" s="33" t="s">
        <v>541</v>
      </c>
      <c r="C37" s="30">
        <v>29466.737000000001</v>
      </c>
      <c r="D37" s="30" t="s">
        <v>46</v>
      </c>
      <c r="E37">
        <f t="shared" si="0"/>
        <v>-199.02938757722933</v>
      </c>
      <c r="F37">
        <f t="shared" si="1"/>
        <v>-199</v>
      </c>
      <c r="G37">
        <f t="shared" si="2"/>
        <v>-1.2543000000005122</v>
      </c>
      <c r="I37">
        <f t="shared" si="3"/>
        <v>-1.2543000000005122</v>
      </c>
      <c r="O37">
        <f t="shared" ca="1" si="4"/>
        <v>4.4265856698323169E-2</v>
      </c>
      <c r="Q37" s="2">
        <f t="shared" si="5"/>
        <v>14448.237000000001</v>
      </c>
    </row>
    <row r="38" spans="1:17">
      <c r="A38" s="30" t="s">
        <v>74</v>
      </c>
      <c r="B38" s="33" t="s">
        <v>541</v>
      </c>
      <c r="C38" s="30">
        <v>29509.64</v>
      </c>
      <c r="D38" s="30" t="s">
        <v>46</v>
      </c>
      <c r="E38">
        <f t="shared" si="0"/>
        <v>-198.02419326496616</v>
      </c>
      <c r="F38">
        <f t="shared" si="1"/>
        <v>-198</v>
      </c>
      <c r="G38">
        <f t="shared" si="2"/>
        <v>-1.0325999999986379</v>
      </c>
      <c r="I38">
        <f t="shared" si="3"/>
        <v>-1.0325999999986379</v>
      </c>
      <c r="O38">
        <f t="shared" ca="1" si="4"/>
        <v>4.1751448741901898E-2</v>
      </c>
      <c r="Q38" s="2">
        <f t="shared" si="5"/>
        <v>14491.14</v>
      </c>
    </row>
    <row r="39" spans="1:17">
      <c r="A39" s="30" t="s">
        <v>52</v>
      </c>
      <c r="B39" s="33" t="s">
        <v>541</v>
      </c>
      <c r="C39" s="30">
        <v>29553.4</v>
      </c>
      <c r="D39" s="30" t="s">
        <v>46</v>
      </c>
      <c r="E39">
        <f t="shared" si="0"/>
        <v>-196.99891990168993</v>
      </c>
      <c r="F39">
        <f t="shared" si="1"/>
        <v>-197</v>
      </c>
      <c r="G39">
        <f t="shared" si="2"/>
        <v>4.6099999999569263E-2</v>
      </c>
      <c r="I39">
        <f t="shared" si="3"/>
        <v>4.6099999999569263E-2</v>
      </c>
      <c r="O39">
        <f t="shared" ca="1" si="4"/>
        <v>3.923704078548057E-2</v>
      </c>
      <c r="Q39" s="2">
        <f t="shared" si="5"/>
        <v>14534.900000000001</v>
      </c>
    </row>
    <row r="40" spans="1:17">
      <c r="A40" s="30" t="s">
        <v>52</v>
      </c>
      <c r="B40" s="33" t="s">
        <v>541</v>
      </c>
      <c r="C40" s="30">
        <v>29851.51</v>
      </c>
      <c r="D40" s="30" t="s">
        <v>46</v>
      </c>
      <c r="E40">
        <f t="shared" si="0"/>
        <v>-190.01436226169309</v>
      </c>
      <c r="F40">
        <f t="shared" si="1"/>
        <v>-190</v>
      </c>
      <c r="G40">
        <f t="shared" si="2"/>
        <v>-0.61300000000119326</v>
      </c>
      <c r="I40">
        <f t="shared" si="3"/>
        <v>-0.61300000000119326</v>
      </c>
      <c r="O40">
        <f t="shared" ca="1" si="4"/>
        <v>2.1636185090531224E-2</v>
      </c>
      <c r="Q40" s="2">
        <f t="shared" si="5"/>
        <v>14833.009999999998</v>
      </c>
    </row>
    <row r="41" spans="1:17">
      <c r="A41" s="30" t="s">
        <v>52</v>
      </c>
      <c r="B41" s="33" t="s">
        <v>541</v>
      </c>
      <c r="C41" s="30">
        <v>29980.21</v>
      </c>
      <c r="D41" s="30" t="s">
        <v>46</v>
      </c>
      <c r="E41">
        <f t="shared" si="0"/>
        <v>-186.99899019008325</v>
      </c>
      <c r="F41">
        <f t="shared" si="1"/>
        <v>-187</v>
      </c>
      <c r="G41">
        <f t="shared" si="2"/>
        <v>4.3099999998958083E-2</v>
      </c>
      <c r="I41">
        <f t="shared" si="3"/>
        <v>4.3099999998958083E-2</v>
      </c>
      <c r="O41">
        <f t="shared" ca="1" si="4"/>
        <v>1.4092961221267242E-2</v>
      </c>
      <c r="Q41" s="2">
        <f t="shared" si="5"/>
        <v>14961.71</v>
      </c>
    </row>
    <row r="42" spans="1:17">
      <c r="A42" s="30" t="s">
        <v>74</v>
      </c>
      <c r="B42" s="33" t="s">
        <v>541</v>
      </c>
      <c r="C42" s="30">
        <v>30279.501</v>
      </c>
      <c r="D42" s="30" t="s">
        <v>46</v>
      </c>
      <c r="E42">
        <f t="shared" si="0"/>
        <v>-179.98676235259936</v>
      </c>
      <c r="F42">
        <f t="shared" si="1"/>
        <v>-180</v>
      </c>
      <c r="G42">
        <f t="shared" si="2"/>
        <v>0.56499999999869033</v>
      </c>
      <c r="I42">
        <f t="shared" si="3"/>
        <v>0.56499999999869033</v>
      </c>
      <c r="O42">
        <f t="shared" ca="1" si="4"/>
        <v>-3.5078944736820494E-3</v>
      </c>
      <c r="Q42" s="2">
        <f t="shared" si="5"/>
        <v>15261.001</v>
      </c>
    </row>
    <row r="43" spans="1:17">
      <c r="A43" s="30" t="s">
        <v>52</v>
      </c>
      <c r="B43" s="33" t="s">
        <v>541</v>
      </c>
      <c r="C43" s="30">
        <v>30621.55</v>
      </c>
      <c r="D43" s="30" t="s">
        <v>46</v>
      </c>
      <c r="E43">
        <f t="shared" si="0"/>
        <v>-171.97273747519407</v>
      </c>
      <c r="F43">
        <f t="shared" si="1"/>
        <v>-172</v>
      </c>
      <c r="G43">
        <f t="shared" si="2"/>
        <v>1.1635999999998603</v>
      </c>
      <c r="I43">
        <f t="shared" si="3"/>
        <v>1.1635999999998603</v>
      </c>
      <c r="O43">
        <f t="shared" ca="1" si="4"/>
        <v>-2.3623158125052668E-2</v>
      </c>
      <c r="Q43" s="2">
        <f t="shared" si="5"/>
        <v>15603.05</v>
      </c>
    </row>
    <row r="44" spans="1:17">
      <c r="A44" s="30" t="s">
        <v>52</v>
      </c>
      <c r="B44" s="33" t="s">
        <v>541</v>
      </c>
      <c r="C44" s="30">
        <v>30663.279999999999</v>
      </c>
      <c r="D44" s="30" t="s">
        <v>46</v>
      </c>
      <c r="E44">
        <f t="shared" si="0"/>
        <v>-170.99502592470242</v>
      </c>
      <c r="F44">
        <f t="shared" si="1"/>
        <v>-171</v>
      </c>
      <c r="G44">
        <f t="shared" si="2"/>
        <v>0.21229999999923166</v>
      </c>
      <c r="I44">
        <f t="shared" si="3"/>
        <v>0.21229999999923166</v>
      </c>
      <c r="O44">
        <f t="shared" ca="1" si="4"/>
        <v>-2.6137566081473995E-2</v>
      </c>
      <c r="Q44" s="2">
        <f t="shared" si="5"/>
        <v>15644.779999999999</v>
      </c>
    </row>
    <row r="45" spans="1:17">
      <c r="A45" s="30" t="s">
        <v>74</v>
      </c>
      <c r="B45" s="33" t="s">
        <v>541</v>
      </c>
      <c r="C45" s="30">
        <v>30663.554</v>
      </c>
      <c r="D45" s="30" t="s">
        <v>46</v>
      </c>
      <c r="E45">
        <f t="shared" si="0"/>
        <v>-170.98860625144968</v>
      </c>
      <c r="F45">
        <f t="shared" si="1"/>
        <v>-171</v>
      </c>
      <c r="G45">
        <f t="shared" si="2"/>
        <v>0.48630000000048312</v>
      </c>
      <c r="I45">
        <f t="shared" si="3"/>
        <v>0.48630000000048312</v>
      </c>
      <c r="O45">
        <f t="shared" ca="1" si="4"/>
        <v>-2.6137566081473995E-2</v>
      </c>
      <c r="Q45" s="2">
        <f t="shared" si="5"/>
        <v>15645.054</v>
      </c>
    </row>
    <row r="46" spans="1:17">
      <c r="A46" s="30" t="s">
        <v>52</v>
      </c>
      <c r="B46" s="33" t="s">
        <v>541</v>
      </c>
      <c r="C46" s="30">
        <v>30704.98</v>
      </c>
      <c r="D46" s="30" t="s">
        <v>46</v>
      </c>
      <c r="E46">
        <f t="shared" si="0"/>
        <v>-170.01801725814349</v>
      </c>
      <c r="F46">
        <f t="shared" si="1"/>
        <v>-170</v>
      </c>
      <c r="G46">
        <f t="shared" si="2"/>
        <v>-0.76900000000023283</v>
      </c>
      <c r="I46">
        <f t="shared" si="3"/>
        <v>-0.76900000000023283</v>
      </c>
      <c r="O46">
        <f t="shared" ca="1" si="4"/>
        <v>-2.8651974037895322E-2</v>
      </c>
      <c r="Q46" s="2">
        <f t="shared" si="5"/>
        <v>15686.48</v>
      </c>
    </row>
    <row r="47" spans="1:17">
      <c r="A47" s="30" t="s">
        <v>52</v>
      </c>
      <c r="B47" s="33" t="s">
        <v>541</v>
      </c>
      <c r="C47" s="30">
        <v>30792.15</v>
      </c>
      <c r="D47" s="30" t="s">
        <v>46</v>
      </c>
      <c r="E47">
        <f t="shared" si="0"/>
        <v>-167.97567084414013</v>
      </c>
      <c r="F47">
        <f t="shared" si="1"/>
        <v>-168</v>
      </c>
      <c r="G47">
        <f t="shared" si="2"/>
        <v>1.0384000000012747</v>
      </c>
      <c r="I47">
        <f t="shared" si="3"/>
        <v>1.0384000000012747</v>
      </c>
      <c r="O47">
        <f t="shared" ca="1" si="4"/>
        <v>-3.3680789950737977E-2</v>
      </c>
      <c r="Q47" s="2">
        <f t="shared" si="5"/>
        <v>15773.650000000001</v>
      </c>
    </row>
    <row r="48" spans="1:17">
      <c r="A48" s="30" t="s">
        <v>52</v>
      </c>
      <c r="B48" s="33" t="s">
        <v>541</v>
      </c>
      <c r="C48" s="30">
        <v>30876.51</v>
      </c>
      <c r="D48" s="30" t="s">
        <v>46</v>
      </c>
      <c r="E48">
        <f t="shared" si="0"/>
        <v>-165.99916122517359</v>
      </c>
      <c r="F48">
        <f t="shared" si="1"/>
        <v>-166</v>
      </c>
      <c r="G48">
        <f t="shared" si="2"/>
        <v>3.5799999997834675E-2</v>
      </c>
      <c r="I48">
        <f t="shared" si="3"/>
        <v>3.5799999997834675E-2</v>
      </c>
      <c r="O48">
        <f t="shared" ca="1" si="4"/>
        <v>-3.8709605863580632E-2</v>
      </c>
      <c r="Q48" s="2">
        <f t="shared" si="5"/>
        <v>15858.009999999998</v>
      </c>
    </row>
    <row r="49" spans="1:17">
      <c r="A49" s="30" t="s">
        <v>52</v>
      </c>
      <c r="B49" s="33" t="s">
        <v>541</v>
      </c>
      <c r="C49" s="30">
        <v>30963.46</v>
      </c>
      <c r="D49" s="30" t="s">
        <v>46</v>
      </c>
      <c r="E49">
        <f t="shared" si="0"/>
        <v>-163.96196929334394</v>
      </c>
      <c r="F49">
        <f t="shared" si="1"/>
        <v>-164</v>
      </c>
      <c r="G49">
        <f t="shared" si="2"/>
        <v>1.6231999999981781</v>
      </c>
      <c r="I49">
        <f t="shared" si="3"/>
        <v>1.6231999999981781</v>
      </c>
      <c r="O49">
        <f t="shared" ca="1" si="4"/>
        <v>-4.3738421776423286E-2</v>
      </c>
      <c r="Q49" s="2">
        <f t="shared" si="5"/>
        <v>15944.96</v>
      </c>
    </row>
    <row r="50" spans="1:17">
      <c r="A50" s="30" t="s">
        <v>52</v>
      </c>
      <c r="B50" s="33" t="s">
        <v>541</v>
      </c>
      <c r="C50" s="30">
        <v>31004.43</v>
      </c>
      <c r="D50" s="30" t="s">
        <v>46</v>
      </c>
      <c r="E50">
        <f t="shared" si="0"/>
        <v>-163.00206413581591</v>
      </c>
      <c r="F50">
        <f t="shared" si="1"/>
        <v>-163</v>
      </c>
      <c r="G50">
        <f t="shared" si="2"/>
        <v>-8.8100000000849832E-2</v>
      </c>
      <c r="I50">
        <f t="shared" si="3"/>
        <v>-8.8100000000849832E-2</v>
      </c>
      <c r="O50">
        <f t="shared" ca="1" si="4"/>
        <v>-4.6252829732844614E-2</v>
      </c>
      <c r="Q50" s="2">
        <f t="shared" si="5"/>
        <v>15985.93</v>
      </c>
    </row>
    <row r="51" spans="1:17">
      <c r="A51" s="30" t="s">
        <v>52</v>
      </c>
      <c r="B51" s="33" t="s">
        <v>541</v>
      </c>
      <c r="C51" s="30">
        <v>31046.27</v>
      </c>
      <c r="D51" s="30" t="s">
        <v>46</v>
      </c>
      <c r="E51">
        <f t="shared" si="0"/>
        <v>-162.0217753442374</v>
      </c>
      <c r="F51">
        <f t="shared" si="1"/>
        <v>-162</v>
      </c>
      <c r="G51">
        <f t="shared" si="2"/>
        <v>-0.92939999999725842</v>
      </c>
      <c r="I51">
        <f t="shared" si="3"/>
        <v>-0.92939999999725842</v>
      </c>
      <c r="O51">
        <f t="shared" ca="1" si="4"/>
        <v>-4.8767237689265941E-2</v>
      </c>
      <c r="Q51" s="2">
        <f t="shared" si="5"/>
        <v>16027.77</v>
      </c>
    </row>
    <row r="52" spans="1:17">
      <c r="A52" s="30" t="s">
        <v>74</v>
      </c>
      <c r="B52" s="33" t="s">
        <v>541</v>
      </c>
      <c r="C52" s="30">
        <v>31303.706999999999</v>
      </c>
      <c r="D52" s="30" t="s">
        <v>46</v>
      </c>
      <c r="E52">
        <f t="shared" si="0"/>
        <v>-155.99016431083405</v>
      </c>
      <c r="F52">
        <f t="shared" si="1"/>
        <v>-156</v>
      </c>
      <c r="G52">
        <f t="shared" si="2"/>
        <v>0.41979999999966822</v>
      </c>
      <c r="I52">
        <f t="shared" si="3"/>
        <v>0.41979999999966822</v>
      </c>
      <c r="O52">
        <f t="shared" ca="1" si="4"/>
        <v>-6.3853685427793905E-2</v>
      </c>
      <c r="Q52" s="2">
        <f t="shared" si="5"/>
        <v>16285.206999999999</v>
      </c>
    </row>
    <row r="53" spans="1:17">
      <c r="A53" s="30" t="s">
        <v>74</v>
      </c>
      <c r="B53" s="33" t="s">
        <v>541</v>
      </c>
      <c r="C53" s="30">
        <v>31303.717000000001</v>
      </c>
      <c r="D53" s="30" t="s">
        <v>46</v>
      </c>
      <c r="E53">
        <f t="shared" si="0"/>
        <v>-155.98993001618973</v>
      </c>
      <c r="F53">
        <f t="shared" si="1"/>
        <v>-156</v>
      </c>
      <c r="G53">
        <f t="shared" si="2"/>
        <v>0.42980000000170548</v>
      </c>
      <c r="I53">
        <f t="shared" si="3"/>
        <v>0.42980000000170548</v>
      </c>
      <c r="O53">
        <f t="shared" ca="1" si="4"/>
        <v>-6.3853685427793905E-2</v>
      </c>
      <c r="Q53" s="2">
        <f t="shared" si="5"/>
        <v>16285.217000000001</v>
      </c>
    </row>
    <row r="54" spans="1:17">
      <c r="A54" s="30" t="s">
        <v>74</v>
      </c>
      <c r="B54" s="33" t="s">
        <v>541</v>
      </c>
      <c r="C54" s="30">
        <v>31303.741999999998</v>
      </c>
      <c r="D54" s="30" t="s">
        <v>46</v>
      </c>
      <c r="E54">
        <f t="shared" si="0"/>
        <v>-155.98934427957914</v>
      </c>
      <c r="F54">
        <f t="shared" si="1"/>
        <v>-156</v>
      </c>
      <c r="G54">
        <f t="shared" si="2"/>
        <v>0.4547999999995227</v>
      </c>
      <c r="I54">
        <f t="shared" si="3"/>
        <v>0.4547999999995227</v>
      </c>
      <c r="O54">
        <f t="shared" ca="1" si="4"/>
        <v>-6.3853685427793905E-2</v>
      </c>
      <c r="Q54" s="2">
        <f t="shared" si="5"/>
        <v>16285.241999999998</v>
      </c>
    </row>
    <row r="55" spans="1:17">
      <c r="A55" s="30" t="s">
        <v>74</v>
      </c>
      <c r="B55" s="33" t="s">
        <v>541</v>
      </c>
      <c r="C55" s="30">
        <v>31303.756000000001</v>
      </c>
      <c r="D55" s="30" t="s">
        <v>46</v>
      </c>
      <c r="E55">
        <f t="shared" si="0"/>
        <v>-155.98901626707712</v>
      </c>
      <c r="F55">
        <f t="shared" si="1"/>
        <v>-156</v>
      </c>
      <c r="G55">
        <f t="shared" si="2"/>
        <v>0.46880000000237487</v>
      </c>
      <c r="I55">
        <f t="shared" si="3"/>
        <v>0.46880000000237487</v>
      </c>
      <c r="O55">
        <f t="shared" ca="1" si="4"/>
        <v>-6.3853685427793905E-2</v>
      </c>
      <c r="Q55" s="2">
        <f t="shared" si="5"/>
        <v>16285.256000000001</v>
      </c>
    </row>
    <row r="56" spans="1:17">
      <c r="A56" s="30" t="s">
        <v>74</v>
      </c>
      <c r="B56" s="33" t="s">
        <v>541</v>
      </c>
      <c r="C56" s="30">
        <v>31303.77</v>
      </c>
      <c r="D56" s="30" t="s">
        <v>46</v>
      </c>
      <c r="E56">
        <f t="shared" si="0"/>
        <v>-155.98868825457518</v>
      </c>
      <c r="F56">
        <f t="shared" si="1"/>
        <v>-156</v>
      </c>
      <c r="G56">
        <f t="shared" si="2"/>
        <v>0.48280000000158907</v>
      </c>
      <c r="I56">
        <f t="shared" si="3"/>
        <v>0.48280000000158907</v>
      </c>
      <c r="O56">
        <f t="shared" ca="1" si="4"/>
        <v>-6.3853685427793905E-2</v>
      </c>
      <c r="Q56" s="2">
        <f t="shared" si="5"/>
        <v>16285.27</v>
      </c>
    </row>
    <row r="57" spans="1:17">
      <c r="A57" s="30" t="s">
        <v>74</v>
      </c>
      <c r="B57" s="33" t="s">
        <v>541</v>
      </c>
      <c r="C57" s="30">
        <v>31303.782999999999</v>
      </c>
      <c r="D57" s="30" t="s">
        <v>46</v>
      </c>
      <c r="E57">
        <f t="shared" si="0"/>
        <v>-155.98838367153766</v>
      </c>
      <c r="F57">
        <f t="shared" si="1"/>
        <v>-156</v>
      </c>
      <c r="G57">
        <f t="shared" si="2"/>
        <v>0.49580000000059954</v>
      </c>
      <c r="I57">
        <f t="shared" si="3"/>
        <v>0.49580000000059954</v>
      </c>
      <c r="O57">
        <f t="shared" ca="1" si="4"/>
        <v>-6.3853685427793905E-2</v>
      </c>
      <c r="Q57" s="2">
        <f t="shared" si="5"/>
        <v>16285.282999999999</v>
      </c>
    </row>
    <row r="58" spans="1:17">
      <c r="A58" s="30" t="s">
        <v>74</v>
      </c>
      <c r="B58" s="33" t="s">
        <v>541</v>
      </c>
      <c r="C58" s="30">
        <v>31344.560000000001</v>
      </c>
      <c r="D58" s="30" t="s">
        <v>46</v>
      </c>
      <c r="E58">
        <f t="shared" si="0"/>
        <v>-155.0330004006438</v>
      </c>
      <c r="F58">
        <f t="shared" si="1"/>
        <v>-155</v>
      </c>
      <c r="G58">
        <f t="shared" si="2"/>
        <v>-1.4084999999977299</v>
      </c>
      <c r="I58">
        <f t="shared" si="3"/>
        <v>-1.4084999999977299</v>
      </c>
      <c r="O58">
        <f t="shared" ca="1" si="4"/>
        <v>-6.6368093384215232E-2</v>
      </c>
      <c r="Q58" s="2">
        <f t="shared" si="5"/>
        <v>16326.060000000001</v>
      </c>
    </row>
    <row r="59" spans="1:17">
      <c r="A59" s="30" t="s">
        <v>74</v>
      </c>
      <c r="B59" s="33" t="s">
        <v>541</v>
      </c>
      <c r="C59" s="30">
        <v>31344.577000000001</v>
      </c>
      <c r="D59" s="30" t="s">
        <v>46</v>
      </c>
      <c r="E59">
        <f t="shared" si="0"/>
        <v>-155.03260209974857</v>
      </c>
      <c r="F59">
        <f t="shared" si="1"/>
        <v>-155</v>
      </c>
      <c r="G59">
        <f t="shared" si="2"/>
        <v>-1.3914999999979045</v>
      </c>
      <c r="I59">
        <f t="shared" si="3"/>
        <v>-1.3914999999979045</v>
      </c>
      <c r="O59">
        <f t="shared" ca="1" si="4"/>
        <v>-6.6368093384215232E-2</v>
      </c>
      <c r="Q59" s="2">
        <f t="shared" si="5"/>
        <v>16326.077000000001</v>
      </c>
    </row>
    <row r="60" spans="1:17">
      <c r="A60" s="30" t="s">
        <v>52</v>
      </c>
      <c r="B60" s="33" t="s">
        <v>541</v>
      </c>
      <c r="C60" s="30">
        <v>31347.38</v>
      </c>
      <c r="D60" s="30" t="s">
        <v>46</v>
      </c>
      <c r="E60">
        <f t="shared" si="0"/>
        <v>-154.96692931096285</v>
      </c>
      <c r="F60">
        <f t="shared" si="1"/>
        <v>-155</v>
      </c>
      <c r="G60">
        <f t="shared" si="2"/>
        <v>1.4115000000019791</v>
      </c>
      <c r="I60">
        <f t="shared" si="3"/>
        <v>1.4115000000019791</v>
      </c>
      <c r="O60">
        <f t="shared" ca="1" si="4"/>
        <v>-6.6368093384215232E-2</v>
      </c>
      <c r="Q60" s="2">
        <f t="shared" si="5"/>
        <v>16328.880000000001</v>
      </c>
    </row>
    <row r="61" spans="1:17">
      <c r="A61" s="30" t="s">
        <v>74</v>
      </c>
      <c r="B61" s="33" t="s">
        <v>541</v>
      </c>
      <c r="C61" s="30">
        <v>31643.61</v>
      </c>
      <c r="D61" s="30" t="s">
        <v>46</v>
      </c>
      <c r="E61">
        <f t="shared" si="0"/>
        <v>-148.02641906408658</v>
      </c>
      <c r="F61">
        <f t="shared" si="1"/>
        <v>-148</v>
      </c>
      <c r="G61">
        <f t="shared" si="2"/>
        <v>-1.1275999999998021</v>
      </c>
      <c r="I61">
        <f t="shared" si="3"/>
        <v>-1.1275999999998021</v>
      </c>
      <c r="O61">
        <f t="shared" ca="1" si="4"/>
        <v>-8.3968949079164579E-2</v>
      </c>
      <c r="Q61" s="2">
        <f t="shared" si="5"/>
        <v>16625.11</v>
      </c>
    </row>
    <row r="62" spans="1:17">
      <c r="A62" s="30" t="s">
        <v>74</v>
      </c>
      <c r="B62" s="33" t="s">
        <v>541</v>
      </c>
      <c r="C62" s="30">
        <v>31643.623</v>
      </c>
      <c r="D62" s="30" t="s">
        <v>46</v>
      </c>
      <c r="E62">
        <f t="shared" si="0"/>
        <v>-148.02611448104909</v>
      </c>
      <c r="F62">
        <f t="shared" si="1"/>
        <v>-148</v>
      </c>
      <c r="G62">
        <f t="shared" si="2"/>
        <v>-1.1146000000007916</v>
      </c>
      <c r="I62">
        <f t="shared" si="3"/>
        <v>-1.1146000000007916</v>
      </c>
      <c r="O62">
        <f t="shared" ca="1" si="4"/>
        <v>-8.3968949079164579E-2</v>
      </c>
      <c r="Q62" s="2">
        <f t="shared" si="5"/>
        <v>16625.123</v>
      </c>
    </row>
    <row r="63" spans="1:17">
      <c r="A63" s="30" t="s">
        <v>74</v>
      </c>
      <c r="B63" s="33" t="s">
        <v>541</v>
      </c>
      <c r="C63" s="30">
        <v>31643.651000000002</v>
      </c>
      <c r="D63" s="30" t="s">
        <v>46</v>
      </c>
      <c r="E63">
        <f t="shared" si="0"/>
        <v>-148.0254584560451</v>
      </c>
      <c r="F63">
        <f t="shared" si="1"/>
        <v>-148</v>
      </c>
      <c r="G63">
        <f t="shared" si="2"/>
        <v>-1.0865999999987253</v>
      </c>
      <c r="I63">
        <f t="shared" si="3"/>
        <v>-1.0865999999987253</v>
      </c>
      <c r="O63">
        <f t="shared" ca="1" si="4"/>
        <v>-8.3968949079164579E-2</v>
      </c>
      <c r="Q63" s="2">
        <f t="shared" si="5"/>
        <v>16625.151000000002</v>
      </c>
    </row>
    <row r="64" spans="1:17">
      <c r="A64" s="30" t="s">
        <v>74</v>
      </c>
      <c r="B64" s="33" t="s">
        <v>541</v>
      </c>
      <c r="C64" s="30">
        <v>31643.668000000001</v>
      </c>
      <c r="D64" s="30" t="s">
        <v>46</v>
      </c>
      <c r="E64">
        <f t="shared" si="0"/>
        <v>-148.02506015514987</v>
      </c>
      <c r="F64">
        <f t="shared" si="1"/>
        <v>-148</v>
      </c>
      <c r="G64">
        <f t="shared" si="2"/>
        <v>-1.0695999999988999</v>
      </c>
      <c r="I64">
        <f t="shared" si="3"/>
        <v>-1.0695999999988999</v>
      </c>
      <c r="O64">
        <f t="shared" ca="1" si="4"/>
        <v>-8.3968949079164579E-2</v>
      </c>
      <c r="Q64" s="2">
        <f t="shared" si="5"/>
        <v>16625.168000000001</v>
      </c>
    </row>
    <row r="65" spans="1:17">
      <c r="A65" s="30" t="s">
        <v>74</v>
      </c>
      <c r="B65" s="33" t="s">
        <v>541</v>
      </c>
      <c r="C65" s="30">
        <v>31643.742999999999</v>
      </c>
      <c r="D65" s="30" t="s">
        <v>46</v>
      </c>
      <c r="E65">
        <f t="shared" si="0"/>
        <v>-148.02330294531799</v>
      </c>
      <c r="F65">
        <f t="shared" si="1"/>
        <v>-148</v>
      </c>
      <c r="G65">
        <f t="shared" si="2"/>
        <v>-0.99460000000181026</v>
      </c>
      <c r="I65">
        <f t="shared" si="3"/>
        <v>-0.99460000000181026</v>
      </c>
      <c r="O65">
        <f t="shared" ca="1" si="4"/>
        <v>-8.3968949079164579E-2</v>
      </c>
      <c r="Q65" s="2">
        <f t="shared" si="5"/>
        <v>16625.242999999999</v>
      </c>
    </row>
    <row r="66" spans="1:17">
      <c r="A66" s="30" t="s">
        <v>74</v>
      </c>
      <c r="B66" s="33" t="s">
        <v>541</v>
      </c>
      <c r="C66" s="30">
        <v>31643.759999999998</v>
      </c>
      <c r="D66" s="30" t="s">
        <v>46</v>
      </c>
      <c r="E66">
        <f t="shared" si="0"/>
        <v>-148.02290464442277</v>
      </c>
      <c r="F66">
        <f t="shared" si="1"/>
        <v>-148</v>
      </c>
      <c r="G66">
        <f t="shared" si="2"/>
        <v>-0.97760000000198488</v>
      </c>
      <c r="I66">
        <f t="shared" si="3"/>
        <v>-0.97760000000198488</v>
      </c>
      <c r="O66">
        <f t="shared" ca="1" si="4"/>
        <v>-8.3968949079164579E-2</v>
      </c>
      <c r="Q66" s="2">
        <f t="shared" si="5"/>
        <v>16625.259999999998</v>
      </c>
    </row>
    <row r="67" spans="1:17">
      <c r="A67" s="30" t="s">
        <v>74</v>
      </c>
      <c r="B67" s="33" t="s">
        <v>541</v>
      </c>
      <c r="C67" s="30">
        <v>31644.628000000001</v>
      </c>
      <c r="D67" s="30" t="s">
        <v>46</v>
      </c>
      <c r="E67">
        <f t="shared" si="0"/>
        <v>-148.00256786930106</v>
      </c>
      <c r="F67">
        <f t="shared" si="1"/>
        <v>-148</v>
      </c>
      <c r="G67">
        <f t="shared" si="2"/>
        <v>-0.10959999999977299</v>
      </c>
      <c r="I67">
        <f t="shared" si="3"/>
        <v>-0.10959999999977299</v>
      </c>
      <c r="O67">
        <f t="shared" ca="1" si="4"/>
        <v>-8.3968949079164579E-2</v>
      </c>
      <c r="Q67" s="2">
        <f t="shared" si="5"/>
        <v>16626.128000000001</v>
      </c>
    </row>
    <row r="68" spans="1:17">
      <c r="A68" s="30" t="s">
        <v>74</v>
      </c>
      <c r="B68" s="33" t="s">
        <v>541</v>
      </c>
      <c r="C68" s="30">
        <v>31644.686000000002</v>
      </c>
      <c r="D68" s="30" t="s">
        <v>46</v>
      </c>
      <c r="E68">
        <f t="shared" si="0"/>
        <v>-148.00120896036432</v>
      </c>
      <c r="F68">
        <f t="shared" si="1"/>
        <v>-148</v>
      </c>
      <c r="G68">
        <f t="shared" si="2"/>
        <v>-5.1599999998870771E-2</v>
      </c>
      <c r="I68">
        <f t="shared" si="3"/>
        <v>-5.1599999998870771E-2</v>
      </c>
      <c r="O68">
        <f t="shared" ca="1" si="4"/>
        <v>-8.3968949079164579E-2</v>
      </c>
      <c r="Q68" s="2">
        <f t="shared" si="5"/>
        <v>16626.186000000002</v>
      </c>
    </row>
    <row r="69" spans="1:17">
      <c r="A69" s="30" t="s">
        <v>74</v>
      </c>
      <c r="B69" s="33" t="s">
        <v>541</v>
      </c>
      <c r="C69" s="30">
        <v>31645.612000000001</v>
      </c>
      <c r="D69" s="30" t="s">
        <v>46</v>
      </c>
      <c r="E69">
        <f t="shared" si="0"/>
        <v>-147.97951327630599</v>
      </c>
      <c r="F69">
        <f t="shared" si="1"/>
        <v>-148</v>
      </c>
      <c r="G69">
        <f t="shared" si="2"/>
        <v>0.87440000000060536</v>
      </c>
      <c r="I69">
        <f t="shared" si="3"/>
        <v>0.87440000000060536</v>
      </c>
      <c r="O69">
        <f t="shared" ca="1" si="4"/>
        <v>-8.3968949079164579E-2</v>
      </c>
      <c r="Q69" s="2">
        <f t="shared" si="5"/>
        <v>16627.112000000001</v>
      </c>
    </row>
    <row r="70" spans="1:17">
      <c r="A70" s="30" t="s">
        <v>74</v>
      </c>
      <c r="B70" s="33" t="s">
        <v>541</v>
      </c>
      <c r="C70" s="30">
        <v>31686.721000000001</v>
      </c>
      <c r="D70" s="30" t="s">
        <v>46</v>
      </c>
      <c r="E70">
        <f t="shared" si="0"/>
        <v>-147.01635142322277</v>
      </c>
      <c r="F70">
        <f t="shared" si="1"/>
        <v>-147</v>
      </c>
      <c r="G70">
        <f t="shared" si="2"/>
        <v>-0.69789999999920838</v>
      </c>
      <c r="I70">
        <f t="shared" si="3"/>
        <v>-0.69789999999920838</v>
      </c>
      <c r="O70">
        <f t="shared" ca="1" si="4"/>
        <v>-8.6483357035585906E-2</v>
      </c>
      <c r="Q70" s="2">
        <f t="shared" si="5"/>
        <v>16668.221000000001</v>
      </c>
    </row>
    <row r="71" spans="1:17">
      <c r="A71" s="30" t="s">
        <v>74</v>
      </c>
      <c r="B71" s="33" t="s">
        <v>541</v>
      </c>
      <c r="C71" s="30">
        <v>31686.733</v>
      </c>
      <c r="D71" s="30" t="s">
        <v>46</v>
      </c>
      <c r="E71">
        <f t="shared" si="0"/>
        <v>-147.0160702696497</v>
      </c>
      <c r="F71">
        <f t="shared" si="1"/>
        <v>-147</v>
      </c>
      <c r="G71">
        <f t="shared" si="2"/>
        <v>-0.68590000000040163</v>
      </c>
      <c r="I71">
        <f t="shared" si="3"/>
        <v>-0.68590000000040163</v>
      </c>
      <c r="O71">
        <f t="shared" ca="1" si="4"/>
        <v>-8.6483357035585906E-2</v>
      </c>
      <c r="Q71" s="2">
        <f t="shared" si="5"/>
        <v>16668.233</v>
      </c>
    </row>
    <row r="72" spans="1:17">
      <c r="A72" s="30" t="s">
        <v>74</v>
      </c>
      <c r="B72" s="33" t="s">
        <v>541</v>
      </c>
      <c r="C72" s="30">
        <v>31687.721000000001</v>
      </c>
      <c r="D72" s="30" t="s">
        <v>46</v>
      </c>
      <c r="E72">
        <f t="shared" si="0"/>
        <v>-146.9929219587969</v>
      </c>
      <c r="F72">
        <f t="shared" si="1"/>
        <v>-147</v>
      </c>
      <c r="G72">
        <f t="shared" si="2"/>
        <v>0.30210000000079162</v>
      </c>
      <c r="I72">
        <f t="shared" si="3"/>
        <v>0.30210000000079162</v>
      </c>
      <c r="O72">
        <f t="shared" ca="1" si="4"/>
        <v>-8.6483357035585906E-2</v>
      </c>
      <c r="Q72" s="2">
        <f t="shared" si="5"/>
        <v>16669.221000000001</v>
      </c>
    </row>
    <row r="73" spans="1:17">
      <c r="A73" s="30" t="s">
        <v>74</v>
      </c>
      <c r="B73" s="33" t="s">
        <v>541</v>
      </c>
      <c r="C73" s="30">
        <v>31687.733</v>
      </c>
      <c r="D73" s="30" t="s">
        <v>46</v>
      </c>
      <c r="E73">
        <f t="shared" si="0"/>
        <v>-146.99264080522383</v>
      </c>
      <c r="F73">
        <f t="shared" si="1"/>
        <v>-147</v>
      </c>
      <c r="G73">
        <f t="shared" si="2"/>
        <v>0.31409999999959837</v>
      </c>
      <c r="I73">
        <f t="shared" si="3"/>
        <v>0.31409999999959837</v>
      </c>
      <c r="O73">
        <f t="shared" ca="1" si="4"/>
        <v>-8.6483357035585906E-2</v>
      </c>
      <c r="Q73" s="2">
        <f t="shared" si="5"/>
        <v>16669.233</v>
      </c>
    </row>
    <row r="74" spans="1:17">
      <c r="A74" s="30" t="s">
        <v>74</v>
      </c>
      <c r="B74" s="33" t="s">
        <v>541</v>
      </c>
      <c r="C74" s="30">
        <v>31729.56</v>
      </c>
      <c r="D74" s="30" t="s">
        <v>46</v>
      </c>
      <c r="E74">
        <f t="shared" si="0"/>
        <v>-146.01265659668283</v>
      </c>
      <c r="F74">
        <f t="shared" si="1"/>
        <v>-146</v>
      </c>
      <c r="G74">
        <f t="shared" si="2"/>
        <v>-0.54019999999945867</v>
      </c>
      <c r="I74">
        <f t="shared" si="3"/>
        <v>-0.54019999999945867</v>
      </c>
      <c r="O74">
        <f t="shared" ca="1" si="4"/>
        <v>-8.8997764992007233E-2</v>
      </c>
      <c r="Q74" s="2">
        <f t="shared" si="5"/>
        <v>16711.060000000001</v>
      </c>
    </row>
    <row r="75" spans="1:17">
      <c r="A75" s="30" t="s">
        <v>74</v>
      </c>
      <c r="B75" s="33" t="s">
        <v>541</v>
      </c>
      <c r="C75" s="30">
        <v>31729.572</v>
      </c>
      <c r="D75" s="30" t="s">
        <v>46</v>
      </c>
      <c r="E75">
        <f t="shared" si="0"/>
        <v>-146.01237544310973</v>
      </c>
      <c r="F75">
        <f t="shared" si="1"/>
        <v>-146</v>
      </c>
      <c r="G75">
        <f t="shared" si="2"/>
        <v>-0.52820000000065193</v>
      </c>
      <c r="I75">
        <f t="shared" si="3"/>
        <v>-0.52820000000065193</v>
      </c>
      <c r="O75">
        <f t="shared" ca="1" si="4"/>
        <v>-8.8997764992007233E-2</v>
      </c>
      <c r="Q75" s="2">
        <f t="shared" si="5"/>
        <v>16711.072</v>
      </c>
    </row>
    <row r="76" spans="1:17">
      <c r="A76" s="30" t="s">
        <v>74</v>
      </c>
      <c r="B76" s="33" t="s">
        <v>541</v>
      </c>
      <c r="C76" s="30">
        <v>31731.598999999998</v>
      </c>
      <c r="D76" s="30" t="s">
        <v>46</v>
      </c>
      <c r="E76">
        <f t="shared" si="0"/>
        <v>-145.96488391871853</v>
      </c>
      <c r="F76">
        <f t="shared" si="1"/>
        <v>-146</v>
      </c>
      <c r="G76">
        <f t="shared" si="2"/>
        <v>1.4987999999975727</v>
      </c>
      <c r="I76">
        <f t="shared" si="3"/>
        <v>1.4987999999975727</v>
      </c>
      <c r="O76">
        <f t="shared" ca="1" si="4"/>
        <v>-8.8997764992007233E-2</v>
      </c>
      <c r="Q76" s="2">
        <f t="shared" si="5"/>
        <v>16713.098999999998</v>
      </c>
    </row>
    <row r="77" spans="1:17">
      <c r="A77" s="30" t="s">
        <v>74</v>
      </c>
      <c r="B77" s="33" t="s">
        <v>541</v>
      </c>
      <c r="C77" s="30">
        <v>31731.608</v>
      </c>
      <c r="D77" s="30" t="s">
        <v>46</v>
      </c>
      <c r="E77">
        <f t="shared" si="0"/>
        <v>-145.96467305353866</v>
      </c>
      <c r="F77">
        <f t="shared" si="1"/>
        <v>-146</v>
      </c>
      <c r="G77">
        <f t="shared" si="2"/>
        <v>1.5077999999994063</v>
      </c>
      <c r="I77">
        <f t="shared" si="3"/>
        <v>1.5077999999994063</v>
      </c>
      <c r="O77">
        <f t="shared" ca="1" si="4"/>
        <v>-8.8997764992007233E-2</v>
      </c>
      <c r="Q77" s="2">
        <f t="shared" si="5"/>
        <v>16713.108</v>
      </c>
    </row>
    <row r="78" spans="1:17">
      <c r="A78" s="30" t="s">
        <v>74</v>
      </c>
      <c r="B78" s="33" t="s">
        <v>541</v>
      </c>
      <c r="C78" s="30">
        <v>31731.620999999999</v>
      </c>
      <c r="D78" s="30" t="s">
        <v>46</v>
      </c>
      <c r="E78">
        <f t="shared" si="0"/>
        <v>-145.96436847050114</v>
      </c>
      <c r="F78">
        <f t="shared" si="1"/>
        <v>-146</v>
      </c>
      <c r="G78">
        <f t="shared" si="2"/>
        <v>1.5207999999984168</v>
      </c>
      <c r="I78">
        <f t="shared" si="3"/>
        <v>1.5207999999984168</v>
      </c>
      <c r="O78">
        <f t="shared" ca="1" si="4"/>
        <v>-8.8997764992007233E-2</v>
      </c>
      <c r="Q78" s="2">
        <f t="shared" si="5"/>
        <v>16713.120999999999</v>
      </c>
    </row>
    <row r="79" spans="1:17">
      <c r="A79" s="30" t="s">
        <v>74</v>
      </c>
      <c r="B79" s="33" t="s">
        <v>541</v>
      </c>
      <c r="C79" s="30">
        <v>32798.697</v>
      </c>
      <c r="D79" s="30" t="s">
        <v>46</v>
      </c>
      <c r="E79">
        <f t="shared" si="0"/>
        <v>-120.9633492887986</v>
      </c>
      <c r="F79">
        <f t="shared" si="1"/>
        <v>-121</v>
      </c>
      <c r="G79">
        <f t="shared" si="2"/>
        <v>1.5642999999981839</v>
      </c>
      <c r="I79">
        <f t="shared" si="3"/>
        <v>1.5642999999981839</v>
      </c>
      <c r="O79">
        <f t="shared" ca="1" si="4"/>
        <v>-0.15185796390254042</v>
      </c>
      <c r="Q79" s="2">
        <f t="shared" si="5"/>
        <v>17780.197</v>
      </c>
    </row>
    <row r="80" spans="1:17">
      <c r="A80" s="30" t="s">
        <v>60</v>
      </c>
      <c r="B80" s="33" t="s">
        <v>541</v>
      </c>
      <c r="C80" s="30">
        <v>33566.389000000003</v>
      </c>
      <c r="D80" s="30" t="s">
        <v>46</v>
      </c>
      <c r="E80">
        <f t="shared" si="0"/>
        <v>-102.97673688477148</v>
      </c>
      <c r="F80">
        <f t="shared" si="1"/>
        <v>-103</v>
      </c>
      <c r="G80">
        <f t="shared" si="2"/>
        <v>0.9929000000047381</v>
      </c>
      <c r="I80">
        <f t="shared" si="3"/>
        <v>0.9929000000047381</v>
      </c>
      <c r="O80">
        <f t="shared" ca="1" si="4"/>
        <v>-0.19711730711812436</v>
      </c>
      <c r="Q80" s="2">
        <f t="shared" si="5"/>
        <v>18547.889000000003</v>
      </c>
    </row>
    <row r="81" spans="1:17">
      <c r="A81" s="30" t="s">
        <v>52</v>
      </c>
      <c r="B81" s="33" t="s">
        <v>541</v>
      </c>
      <c r="C81" s="30">
        <v>33566.39</v>
      </c>
      <c r="D81" s="30" t="s">
        <v>46</v>
      </c>
      <c r="E81">
        <f t="shared" si="0"/>
        <v>-102.97671345530713</v>
      </c>
      <c r="F81">
        <f t="shared" si="1"/>
        <v>-103</v>
      </c>
      <c r="G81">
        <f t="shared" si="2"/>
        <v>0.99390000000130385</v>
      </c>
      <c r="I81">
        <f t="shared" si="3"/>
        <v>0.99390000000130385</v>
      </c>
      <c r="O81">
        <f t="shared" ca="1" si="4"/>
        <v>-0.19711730711812436</v>
      </c>
      <c r="Q81" s="2">
        <f t="shared" si="5"/>
        <v>18547.89</v>
      </c>
    </row>
    <row r="82" spans="1:17">
      <c r="A82" s="30" t="s">
        <v>60</v>
      </c>
      <c r="B82" s="33" t="s">
        <v>541</v>
      </c>
      <c r="C82" s="30">
        <v>34707.226000000002</v>
      </c>
      <c r="D82" s="30" t="s">
        <v>46</v>
      </c>
      <c r="E82">
        <f t="shared" si="0"/>
        <v>-76.247536977552173</v>
      </c>
      <c r="F82">
        <f t="shared" si="1"/>
        <v>-76</v>
      </c>
      <c r="G82">
        <f t="shared" si="2"/>
        <v>-10.565199999997276</v>
      </c>
      <c r="I82">
        <f t="shared" si="3"/>
        <v>-10.565199999997276</v>
      </c>
      <c r="O82">
        <f t="shared" ca="1" si="4"/>
        <v>-0.2650063219415002</v>
      </c>
      <c r="Q82" s="2">
        <f t="shared" si="5"/>
        <v>19688.726000000002</v>
      </c>
    </row>
    <row r="83" spans="1:17">
      <c r="A83" s="30" t="s">
        <v>235</v>
      </c>
      <c r="B83" s="33" t="s">
        <v>541</v>
      </c>
      <c r="C83" s="30">
        <v>36082.396999999997</v>
      </c>
      <c r="D83" s="30" t="s">
        <v>46</v>
      </c>
      <c r="E83">
        <f t="shared" si="0"/>
        <v>-44.028016953560517</v>
      </c>
      <c r="F83">
        <f t="shared" si="1"/>
        <v>-44</v>
      </c>
      <c r="G83">
        <f t="shared" si="2"/>
        <v>-1.1958000000013271</v>
      </c>
      <c r="I83">
        <f t="shared" si="3"/>
        <v>-1.1958000000013271</v>
      </c>
      <c r="O83">
        <f t="shared" ca="1" si="4"/>
        <v>-0.34546737654698273</v>
      </c>
      <c r="Q83" s="2">
        <f t="shared" si="5"/>
        <v>21063.896999999997</v>
      </c>
    </row>
    <row r="84" spans="1:17">
      <c r="A84" s="30" t="s">
        <v>240</v>
      </c>
      <c r="B84" s="33" t="s">
        <v>541</v>
      </c>
      <c r="C84" s="30">
        <v>36082.400000000001</v>
      </c>
      <c r="D84" s="30" t="s">
        <v>46</v>
      </c>
      <c r="E84">
        <f t="shared" si="0"/>
        <v>-44.027946665167143</v>
      </c>
      <c r="F84">
        <f t="shared" si="1"/>
        <v>-44</v>
      </c>
      <c r="G84">
        <f t="shared" si="2"/>
        <v>-1.192799999997078</v>
      </c>
      <c r="I84">
        <f t="shared" si="3"/>
        <v>-1.192799999997078</v>
      </c>
      <c r="O84">
        <f t="shared" ca="1" si="4"/>
        <v>-0.34546737654698273</v>
      </c>
      <c r="Q84" s="2">
        <f t="shared" si="5"/>
        <v>21063.9</v>
      </c>
    </row>
    <row r="85" spans="1:17">
      <c r="A85" s="30" t="s">
        <v>235</v>
      </c>
      <c r="B85" s="33" t="s">
        <v>541</v>
      </c>
      <c r="C85" s="30">
        <v>36083.4</v>
      </c>
      <c r="D85" s="30" t="s">
        <v>46</v>
      </c>
      <c r="E85">
        <f t="shared" si="0"/>
        <v>-44.004517200741269</v>
      </c>
      <c r="F85">
        <f t="shared" si="1"/>
        <v>-44</v>
      </c>
      <c r="G85">
        <f t="shared" si="2"/>
        <v>-0.19279999999707798</v>
      </c>
      <c r="I85">
        <f t="shared" si="3"/>
        <v>-0.19279999999707798</v>
      </c>
      <c r="O85">
        <f t="shared" ca="1" si="4"/>
        <v>-0.34546737654698273</v>
      </c>
      <c r="Q85" s="2">
        <f t="shared" si="5"/>
        <v>21064.9</v>
      </c>
    </row>
    <row r="86" spans="1:17">
      <c r="A86" s="30" t="s">
        <v>240</v>
      </c>
      <c r="B86" s="33" t="s">
        <v>541</v>
      </c>
      <c r="C86" s="30">
        <v>36083.4</v>
      </c>
      <c r="D86" s="30" t="s">
        <v>46</v>
      </c>
      <c r="E86">
        <f t="shared" si="0"/>
        <v>-44.004517200741269</v>
      </c>
      <c r="F86">
        <f t="shared" si="1"/>
        <v>-44</v>
      </c>
      <c r="G86">
        <f t="shared" si="2"/>
        <v>-0.19279999999707798</v>
      </c>
      <c r="I86">
        <f t="shared" si="3"/>
        <v>-0.19279999999707798</v>
      </c>
      <c r="O86">
        <f t="shared" ca="1" si="4"/>
        <v>-0.34546737654698273</v>
      </c>
      <c r="Q86" s="2">
        <f t="shared" si="5"/>
        <v>21064.9</v>
      </c>
    </row>
    <row r="87" spans="1:17">
      <c r="A87" s="30" t="s">
        <v>240</v>
      </c>
      <c r="B87" s="33" t="s">
        <v>541</v>
      </c>
      <c r="C87" s="30">
        <v>36084.410000000003</v>
      </c>
      <c r="D87" s="30" t="s">
        <v>46</v>
      </c>
      <c r="E87">
        <f t="shared" si="0"/>
        <v>-43.980853441671087</v>
      </c>
      <c r="F87">
        <f t="shared" si="1"/>
        <v>-44</v>
      </c>
      <c r="G87">
        <f t="shared" si="2"/>
        <v>0.81720000000495929</v>
      </c>
      <c r="I87">
        <f t="shared" si="3"/>
        <v>0.81720000000495929</v>
      </c>
      <c r="O87">
        <f t="shared" ca="1" si="4"/>
        <v>-0.34546737654698273</v>
      </c>
      <c r="Q87" s="2">
        <f t="shared" si="5"/>
        <v>21065.910000000003</v>
      </c>
    </row>
    <row r="88" spans="1:17">
      <c r="A88" s="30" t="s">
        <v>235</v>
      </c>
      <c r="B88" s="33" t="s">
        <v>541</v>
      </c>
      <c r="C88" s="30">
        <v>36084.436999999998</v>
      </c>
      <c r="D88" s="30" t="s">
        <v>46</v>
      </c>
      <c r="E88">
        <f t="shared" ref="E88:E151" si="6">+(C88-C$7)/C$8</f>
        <v>-43.980220846131715</v>
      </c>
      <c r="F88">
        <f t="shared" ref="F88:F151" si="7">ROUND(2*E88,0)/2</f>
        <v>-44</v>
      </c>
      <c r="G88">
        <f t="shared" ref="G88:G151" si="8">+C88-(C$7+F88*C$8)</f>
        <v>0.84419999999954598</v>
      </c>
      <c r="I88">
        <f t="shared" ref="I88:I151" si="9">+G88</f>
        <v>0.84419999999954598</v>
      </c>
      <c r="O88">
        <f t="shared" ref="O88:O151" ca="1" si="10">+C$11+C$12*F88</f>
        <v>-0.34546737654698273</v>
      </c>
      <c r="Q88" s="2">
        <f t="shared" ref="Q88:Q151" si="11">+C88-15018.5</f>
        <v>21065.936999999998</v>
      </c>
    </row>
    <row r="89" spans="1:17">
      <c r="A89" s="30" t="s">
        <v>235</v>
      </c>
      <c r="B89" s="33" t="s">
        <v>541</v>
      </c>
      <c r="C89" s="30">
        <v>36381.499000000003</v>
      </c>
      <c r="D89" s="30" t="s">
        <v>46</v>
      </c>
      <c r="E89">
        <f t="shared" si="6"/>
        <v>-37.020217284852997</v>
      </c>
      <c r="F89">
        <f t="shared" si="7"/>
        <v>-37</v>
      </c>
      <c r="G89">
        <f t="shared" si="8"/>
        <v>-0.86289999999280553</v>
      </c>
      <c r="I89">
        <f t="shared" si="9"/>
        <v>-0.86289999999280553</v>
      </c>
      <c r="O89">
        <f t="shared" ca="1" si="10"/>
        <v>-0.36306823224193202</v>
      </c>
      <c r="Q89" s="2">
        <f t="shared" si="11"/>
        <v>21362.999000000003</v>
      </c>
    </row>
    <row r="90" spans="1:17">
      <c r="A90" s="30" t="s">
        <v>240</v>
      </c>
      <c r="B90" s="33" t="s">
        <v>541</v>
      </c>
      <c r="C90" s="30">
        <v>36381.56</v>
      </c>
      <c r="D90" s="30" t="s">
        <v>46</v>
      </c>
      <c r="E90">
        <f t="shared" si="6"/>
        <v>-37.018788087523156</v>
      </c>
      <c r="F90">
        <f t="shared" si="7"/>
        <v>-37</v>
      </c>
      <c r="G90">
        <f t="shared" si="8"/>
        <v>-0.80189999999856809</v>
      </c>
      <c r="I90">
        <f t="shared" si="9"/>
        <v>-0.80189999999856809</v>
      </c>
      <c r="O90">
        <f t="shared" ca="1" si="10"/>
        <v>-0.36306823224193202</v>
      </c>
      <c r="Q90" s="2">
        <f t="shared" si="11"/>
        <v>21363.059999999998</v>
      </c>
    </row>
    <row r="91" spans="1:17">
      <c r="A91" s="30" t="s">
        <v>235</v>
      </c>
      <c r="B91" s="33" t="s">
        <v>541</v>
      </c>
      <c r="C91" s="30">
        <v>36425.449000000001</v>
      </c>
      <c r="D91" s="30" t="s">
        <v>43</v>
      </c>
      <c r="E91">
        <f t="shared" si="6"/>
        <v>-35.990492323335964</v>
      </c>
      <c r="F91">
        <f t="shared" si="7"/>
        <v>-36</v>
      </c>
      <c r="G91">
        <f t="shared" si="8"/>
        <v>0.40580000000045402</v>
      </c>
      <c r="I91">
        <f t="shared" si="9"/>
        <v>0.40580000000045402</v>
      </c>
      <c r="O91">
        <f t="shared" ca="1" si="10"/>
        <v>-0.36558264019835335</v>
      </c>
      <c r="Q91" s="2">
        <f t="shared" si="11"/>
        <v>21406.949000000001</v>
      </c>
    </row>
    <row r="92" spans="1:17">
      <c r="A92" s="30" t="s">
        <v>240</v>
      </c>
      <c r="B92" s="33" t="s">
        <v>541</v>
      </c>
      <c r="C92" s="30">
        <v>36425.449999999997</v>
      </c>
      <c r="D92" s="30" t="s">
        <v>43</v>
      </c>
      <c r="E92">
        <f t="shared" si="6"/>
        <v>-35.990468893871615</v>
      </c>
      <c r="F92">
        <f t="shared" si="7"/>
        <v>-36</v>
      </c>
      <c r="G92">
        <f t="shared" si="8"/>
        <v>0.40679999999701977</v>
      </c>
      <c r="I92">
        <f t="shared" si="9"/>
        <v>0.40679999999701977</v>
      </c>
      <c r="O92">
        <f t="shared" ca="1" si="10"/>
        <v>-0.36558264019835335</v>
      </c>
      <c r="Q92" s="2">
        <f t="shared" si="11"/>
        <v>21406.949999999997</v>
      </c>
    </row>
    <row r="93" spans="1:17">
      <c r="A93" s="30" t="s">
        <v>235</v>
      </c>
      <c r="B93" s="33" t="s">
        <v>541</v>
      </c>
      <c r="C93" s="30">
        <v>36426.438000000002</v>
      </c>
      <c r="D93" s="30" t="s">
        <v>43</v>
      </c>
      <c r="E93">
        <f t="shared" si="6"/>
        <v>-35.96732058301874</v>
      </c>
      <c r="F93">
        <f t="shared" si="7"/>
        <v>-36</v>
      </c>
      <c r="G93">
        <f t="shared" si="8"/>
        <v>1.394800000001851</v>
      </c>
      <c r="I93">
        <f t="shared" si="9"/>
        <v>1.394800000001851</v>
      </c>
      <c r="O93">
        <f t="shared" ca="1" si="10"/>
        <v>-0.36558264019835335</v>
      </c>
      <c r="Q93" s="2">
        <f t="shared" si="11"/>
        <v>21407.938000000002</v>
      </c>
    </row>
    <row r="94" spans="1:17">
      <c r="A94" s="30" t="s">
        <v>270</v>
      </c>
      <c r="B94" s="33" t="s">
        <v>541</v>
      </c>
      <c r="C94" s="30">
        <v>36426.44</v>
      </c>
      <c r="D94" s="30" t="s">
        <v>43</v>
      </c>
      <c r="E94">
        <f t="shared" si="6"/>
        <v>-35.967273724089878</v>
      </c>
      <c r="F94">
        <f t="shared" si="7"/>
        <v>-36</v>
      </c>
      <c r="G94">
        <f t="shared" si="8"/>
        <v>1.3968000000022585</v>
      </c>
      <c r="I94">
        <f t="shared" si="9"/>
        <v>1.3968000000022585</v>
      </c>
      <c r="O94">
        <f t="shared" ca="1" si="10"/>
        <v>-0.36558264019835335</v>
      </c>
      <c r="Q94" s="2">
        <f t="shared" si="11"/>
        <v>21407.940000000002</v>
      </c>
    </row>
    <row r="95" spans="1:17">
      <c r="A95" s="30" t="s">
        <v>270</v>
      </c>
      <c r="B95" s="33" t="s">
        <v>541</v>
      </c>
      <c r="C95" s="30">
        <v>36463.32</v>
      </c>
      <c r="D95" s="30" t="s">
        <v>43</v>
      </c>
      <c r="E95">
        <f t="shared" si="6"/>
        <v>-35.103195076063756</v>
      </c>
      <c r="F95">
        <f t="shared" si="7"/>
        <v>-35</v>
      </c>
      <c r="G95">
        <f t="shared" si="8"/>
        <v>-4.404499999996915</v>
      </c>
      <c r="I95">
        <f t="shared" si="9"/>
        <v>-4.404499999996915</v>
      </c>
      <c r="O95">
        <f t="shared" ca="1" si="10"/>
        <v>-0.36809704815477468</v>
      </c>
      <c r="Q95" s="2">
        <f t="shared" si="11"/>
        <v>21444.82</v>
      </c>
    </row>
    <row r="96" spans="1:17">
      <c r="A96" s="30" t="s">
        <v>235</v>
      </c>
      <c r="B96" s="33" t="s">
        <v>541</v>
      </c>
      <c r="C96" s="30">
        <v>36466.353999999999</v>
      </c>
      <c r="D96" s="30" t="s">
        <v>46</v>
      </c>
      <c r="E96">
        <f t="shared" si="6"/>
        <v>-35.032110080995665</v>
      </c>
      <c r="F96">
        <f t="shared" si="7"/>
        <v>-35</v>
      </c>
      <c r="G96">
        <f t="shared" si="8"/>
        <v>-1.3704999999972642</v>
      </c>
      <c r="I96">
        <f t="shared" si="9"/>
        <v>-1.3704999999972642</v>
      </c>
      <c r="O96">
        <f t="shared" ca="1" si="10"/>
        <v>-0.36809704815477468</v>
      </c>
      <c r="Q96" s="2">
        <f t="shared" si="11"/>
        <v>21447.853999999999</v>
      </c>
    </row>
    <row r="97" spans="1:17">
      <c r="A97" s="30" t="s">
        <v>270</v>
      </c>
      <c r="B97" s="33" t="s">
        <v>541</v>
      </c>
      <c r="C97" s="30">
        <v>36466.36</v>
      </c>
      <c r="D97" s="30" t="s">
        <v>46</v>
      </c>
      <c r="E97">
        <f t="shared" si="6"/>
        <v>-35.03196950420908</v>
      </c>
      <c r="F97">
        <f t="shared" si="7"/>
        <v>-35</v>
      </c>
      <c r="G97">
        <f t="shared" si="8"/>
        <v>-1.3644999999960419</v>
      </c>
      <c r="I97">
        <f t="shared" si="9"/>
        <v>-1.3644999999960419</v>
      </c>
      <c r="O97">
        <f t="shared" ca="1" si="10"/>
        <v>-0.36809704815477468</v>
      </c>
      <c r="Q97" s="2">
        <f t="shared" si="11"/>
        <v>21447.86</v>
      </c>
    </row>
    <row r="98" spans="1:17">
      <c r="A98" s="30" t="s">
        <v>52</v>
      </c>
      <c r="B98" s="33" t="s">
        <v>541</v>
      </c>
      <c r="C98" s="30">
        <v>36808.480000000003</v>
      </c>
      <c r="D98" s="30" t="s">
        <v>46</v>
      </c>
      <c r="E98">
        <f t="shared" si="6"/>
        <v>-27.016281134829455</v>
      </c>
      <c r="F98">
        <f t="shared" si="7"/>
        <v>-27</v>
      </c>
      <c r="G98">
        <f t="shared" si="8"/>
        <v>-0.69489999999495922</v>
      </c>
      <c r="I98">
        <f t="shared" si="9"/>
        <v>-0.69489999999495922</v>
      </c>
      <c r="O98">
        <f t="shared" ca="1" si="10"/>
        <v>-0.38821231180614529</v>
      </c>
      <c r="Q98" s="2">
        <f t="shared" si="11"/>
        <v>21789.980000000003</v>
      </c>
    </row>
    <row r="99" spans="1:17">
      <c r="A99" s="30" t="s">
        <v>52</v>
      </c>
      <c r="B99" s="33" t="s">
        <v>541</v>
      </c>
      <c r="C99" s="30">
        <v>36809.436000000002</v>
      </c>
      <c r="D99" s="30" t="s">
        <v>46</v>
      </c>
      <c r="E99">
        <f t="shared" si="6"/>
        <v>-26.993882566838362</v>
      </c>
      <c r="F99">
        <f t="shared" si="7"/>
        <v>-27</v>
      </c>
      <c r="G99">
        <f t="shared" si="8"/>
        <v>0.26110000000335276</v>
      </c>
      <c r="I99">
        <f t="shared" si="9"/>
        <v>0.26110000000335276</v>
      </c>
      <c r="O99">
        <f t="shared" ca="1" si="10"/>
        <v>-0.38821231180614529</v>
      </c>
      <c r="Q99" s="2">
        <f t="shared" si="11"/>
        <v>21790.936000000002</v>
      </c>
    </row>
    <row r="100" spans="1:17">
      <c r="A100" s="30" t="s">
        <v>235</v>
      </c>
      <c r="B100" s="33" t="s">
        <v>541</v>
      </c>
      <c r="C100" s="30">
        <v>36894.194000000003</v>
      </c>
      <c r="D100" s="30" t="s">
        <v>46</v>
      </c>
      <c r="E100">
        <f t="shared" si="6"/>
        <v>-25.008048021030206</v>
      </c>
      <c r="F100">
        <f t="shared" si="7"/>
        <v>-25</v>
      </c>
      <c r="G100">
        <f t="shared" si="8"/>
        <v>-0.34349999999540159</v>
      </c>
      <c r="I100">
        <f t="shared" si="9"/>
        <v>-0.34349999999540159</v>
      </c>
      <c r="O100">
        <f t="shared" ca="1" si="10"/>
        <v>-0.393241127718988</v>
      </c>
      <c r="Q100" s="2">
        <f t="shared" si="11"/>
        <v>21875.694000000003</v>
      </c>
    </row>
    <row r="101" spans="1:17">
      <c r="A101" s="30" t="s">
        <v>270</v>
      </c>
      <c r="B101" s="33" t="s">
        <v>541</v>
      </c>
      <c r="C101" s="30">
        <v>36894.199999999997</v>
      </c>
      <c r="D101" s="30" t="s">
        <v>46</v>
      </c>
      <c r="E101">
        <f t="shared" si="6"/>
        <v>-25.007907444243795</v>
      </c>
      <c r="F101">
        <f t="shared" si="7"/>
        <v>-25</v>
      </c>
      <c r="G101">
        <f t="shared" si="8"/>
        <v>-0.33750000000145519</v>
      </c>
      <c r="I101">
        <f t="shared" si="9"/>
        <v>-0.33750000000145519</v>
      </c>
      <c r="O101">
        <f t="shared" ca="1" si="10"/>
        <v>-0.393241127718988</v>
      </c>
      <c r="Q101" s="2">
        <f t="shared" si="11"/>
        <v>21875.699999999997</v>
      </c>
    </row>
    <row r="102" spans="1:17">
      <c r="A102" s="30" t="s">
        <v>52</v>
      </c>
      <c r="B102" s="33" t="s">
        <v>541</v>
      </c>
      <c r="C102" s="30">
        <v>36894.81</v>
      </c>
      <c r="D102" s="30" t="s">
        <v>46</v>
      </c>
      <c r="E102">
        <f t="shared" si="6"/>
        <v>-24.993615470943997</v>
      </c>
      <c r="F102">
        <f t="shared" si="7"/>
        <v>-25</v>
      </c>
      <c r="G102">
        <f t="shared" si="8"/>
        <v>0.27249999999912689</v>
      </c>
      <c r="I102">
        <f t="shared" si="9"/>
        <v>0.27249999999912689</v>
      </c>
      <c r="O102">
        <f t="shared" ca="1" si="10"/>
        <v>-0.393241127718988</v>
      </c>
      <c r="Q102" s="2">
        <f t="shared" si="11"/>
        <v>21876.309999999998</v>
      </c>
    </row>
    <row r="103" spans="1:17">
      <c r="A103" s="30" t="s">
        <v>270</v>
      </c>
      <c r="B103" s="33" t="s">
        <v>541</v>
      </c>
      <c r="C103" s="30">
        <v>36901.24</v>
      </c>
      <c r="D103" s="30" t="s">
        <v>46</v>
      </c>
      <c r="E103">
        <f t="shared" si="6"/>
        <v>-24.842964014685631</v>
      </c>
      <c r="F103">
        <f t="shared" si="7"/>
        <v>-25</v>
      </c>
      <c r="G103">
        <f t="shared" si="8"/>
        <v>6.7024999999994179</v>
      </c>
      <c r="I103">
        <f t="shared" si="9"/>
        <v>6.7024999999994179</v>
      </c>
      <c r="O103">
        <f t="shared" ca="1" si="10"/>
        <v>-0.393241127718988</v>
      </c>
      <c r="Q103" s="2">
        <f t="shared" si="11"/>
        <v>21882.739999999998</v>
      </c>
    </row>
    <row r="104" spans="1:17">
      <c r="A104" s="30" t="s">
        <v>235</v>
      </c>
      <c r="B104" s="33" t="s">
        <v>541</v>
      </c>
      <c r="C104" s="30">
        <v>37193.396999999997</v>
      </c>
      <c r="D104" s="30" t="s">
        <v>46</v>
      </c>
      <c r="E104">
        <f t="shared" si="6"/>
        <v>-17.997881976415961</v>
      </c>
      <c r="F104">
        <f t="shared" si="7"/>
        <v>-18</v>
      </c>
      <c r="G104">
        <f t="shared" si="8"/>
        <v>9.0400000000954606E-2</v>
      </c>
      <c r="I104">
        <f t="shared" si="9"/>
        <v>9.0400000000954606E-2</v>
      </c>
      <c r="O104">
        <f t="shared" ca="1" si="10"/>
        <v>-0.4108419834139373</v>
      </c>
      <c r="Q104" s="2">
        <f t="shared" si="11"/>
        <v>22174.896999999997</v>
      </c>
    </row>
    <row r="105" spans="1:17">
      <c r="A105" s="30" t="s">
        <v>235</v>
      </c>
      <c r="B105" s="33" t="s">
        <v>541</v>
      </c>
      <c r="C105" s="30">
        <v>37492.510999999999</v>
      </c>
      <c r="D105" s="30" t="s">
        <v>46</v>
      </c>
      <c r="E105">
        <f t="shared" si="6"/>
        <v>-10.989801154135444</v>
      </c>
      <c r="F105">
        <f t="shared" si="7"/>
        <v>-11</v>
      </c>
      <c r="G105">
        <f t="shared" si="8"/>
        <v>0.43529999999736901</v>
      </c>
      <c r="I105">
        <f t="shared" si="9"/>
        <v>0.43529999999736901</v>
      </c>
      <c r="O105">
        <f t="shared" ca="1" si="10"/>
        <v>-0.42844283910888659</v>
      </c>
      <c r="Q105" s="2">
        <f t="shared" si="11"/>
        <v>22474.010999999999</v>
      </c>
    </row>
    <row r="106" spans="1:17">
      <c r="A106" s="30" t="s">
        <v>235</v>
      </c>
      <c r="B106" s="33" t="s">
        <v>541</v>
      </c>
      <c r="C106" s="30">
        <v>37493.476999999999</v>
      </c>
      <c r="D106" s="30" t="s">
        <v>46</v>
      </c>
      <c r="E106">
        <f t="shared" si="6"/>
        <v>-10.967168291500043</v>
      </c>
      <c r="F106">
        <f t="shared" si="7"/>
        <v>-11</v>
      </c>
      <c r="G106">
        <f t="shared" si="8"/>
        <v>1.4012999999977183</v>
      </c>
      <c r="I106">
        <f t="shared" si="9"/>
        <v>1.4012999999977183</v>
      </c>
      <c r="O106">
        <f t="shared" ca="1" si="10"/>
        <v>-0.42844283910888659</v>
      </c>
      <c r="Q106" s="2">
        <f t="shared" si="11"/>
        <v>22474.976999999999</v>
      </c>
    </row>
    <row r="107" spans="1:17">
      <c r="A107" s="30" t="s">
        <v>52</v>
      </c>
      <c r="B107" s="33" t="s">
        <v>541</v>
      </c>
      <c r="C107" s="30">
        <v>37493.500999999997</v>
      </c>
      <c r="D107" s="30" t="s">
        <v>46</v>
      </c>
      <c r="E107">
        <f t="shared" si="6"/>
        <v>-10.966605984353878</v>
      </c>
      <c r="F107">
        <f t="shared" si="7"/>
        <v>-11</v>
      </c>
      <c r="G107">
        <f t="shared" si="8"/>
        <v>1.4252999999953317</v>
      </c>
      <c r="I107">
        <f t="shared" si="9"/>
        <v>1.4252999999953317</v>
      </c>
      <c r="O107">
        <f t="shared" ca="1" si="10"/>
        <v>-0.42844283910888659</v>
      </c>
      <c r="Q107" s="2">
        <f t="shared" si="11"/>
        <v>22475.000999999997</v>
      </c>
    </row>
    <row r="108" spans="1:17">
      <c r="A108" s="30" t="s">
        <v>235</v>
      </c>
      <c r="B108" s="33" t="s">
        <v>541</v>
      </c>
      <c r="C108" s="30">
        <v>37578.277000000002</v>
      </c>
      <c r="D108" s="30" t="s">
        <v>46</v>
      </c>
      <c r="E108">
        <f t="shared" si="6"/>
        <v>-8.9803497081859707</v>
      </c>
      <c r="F108">
        <f t="shared" si="7"/>
        <v>-9</v>
      </c>
      <c r="G108">
        <f t="shared" si="8"/>
        <v>0.83870000000024447</v>
      </c>
      <c r="I108">
        <f t="shared" si="9"/>
        <v>0.83870000000024447</v>
      </c>
      <c r="O108">
        <f t="shared" ca="1" si="10"/>
        <v>-0.43347165502172924</v>
      </c>
      <c r="Q108" s="2">
        <f t="shared" si="11"/>
        <v>22559.777000000002</v>
      </c>
    </row>
    <row r="109" spans="1:17">
      <c r="A109" s="30" t="s">
        <v>52</v>
      </c>
      <c r="B109" s="33" t="s">
        <v>541</v>
      </c>
      <c r="C109" s="30">
        <v>37578.303999999996</v>
      </c>
      <c r="D109" s="30" t="s">
        <v>46</v>
      </c>
      <c r="E109">
        <f t="shared" si="6"/>
        <v>-8.9797171126465987</v>
      </c>
      <c r="F109">
        <f t="shared" si="7"/>
        <v>-9</v>
      </c>
      <c r="G109">
        <f t="shared" si="8"/>
        <v>0.86569999999483116</v>
      </c>
      <c r="I109">
        <f t="shared" si="9"/>
        <v>0.86569999999483116</v>
      </c>
      <c r="O109">
        <f t="shared" ca="1" si="10"/>
        <v>-0.43347165502172924</v>
      </c>
      <c r="Q109" s="2">
        <f t="shared" si="11"/>
        <v>22559.803999999996</v>
      </c>
    </row>
    <row r="110" spans="1:17">
      <c r="A110" s="30" t="s">
        <v>60</v>
      </c>
      <c r="B110" s="33" t="s">
        <v>541</v>
      </c>
      <c r="C110" s="30">
        <v>37578.311999999998</v>
      </c>
      <c r="D110" s="30" t="s">
        <v>46</v>
      </c>
      <c r="E110">
        <f t="shared" si="6"/>
        <v>-8.9795296769311523</v>
      </c>
      <c r="F110">
        <f t="shared" si="7"/>
        <v>-9</v>
      </c>
      <c r="G110">
        <f t="shared" si="8"/>
        <v>0.87369999999646097</v>
      </c>
      <c r="I110">
        <f t="shared" si="9"/>
        <v>0.87369999999646097</v>
      </c>
      <c r="O110">
        <f t="shared" ca="1" si="10"/>
        <v>-0.43347165502172924</v>
      </c>
      <c r="Q110" s="2">
        <f t="shared" si="11"/>
        <v>22559.811999999998</v>
      </c>
    </row>
    <row r="111" spans="1:17">
      <c r="A111" s="30" t="s">
        <v>60</v>
      </c>
      <c r="B111" s="33" t="s">
        <v>541</v>
      </c>
      <c r="C111" s="30">
        <v>37874.463000000003</v>
      </c>
      <c r="D111" s="30" t="s">
        <v>46</v>
      </c>
      <c r="E111">
        <f t="shared" si="6"/>
        <v>-2.0408703577444065</v>
      </c>
      <c r="F111">
        <f t="shared" si="7"/>
        <v>-2</v>
      </c>
      <c r="G111">
        <f t="shared" si="8"/>
        <v>-1.7443999999959487</v>
      </c>
      <c r="I111">
        <f t="shared" si="9"/>
        <v>-1.7443999999959487</v>
      </c>
      <c r="O111">
        <f t="shared" ca="1" si="10"/>
        <v>-0.45107251071667853</v>
      </c>
      <c r="Q111" s="2">
        <f t="shared" si="11"/>
        <v>22855.963000000003</v>
      </c>
    </row>
    <row r="112" spans="1:17">
      <c r="A112" s="30" t="s">
        <v>74</v>
      </c>
      <c r="B112" s="33" t="s">
        <v>541</v>
      </c>
      <c r="C112" s="30">
        <v>37874.648000000001</v>
      </c>
      <c r="D112" s="30" t="s">
        <v>46</v>
      </c>
      <c r="E112">
        <f t="shared" si="6"/>
        <v>-2.0365359068256743</v>
      </c>
      <c r="F112">
        <f t="shared" si="7"/>
        <v>-2</v>
      </c>
      <c r="G112">
        <f t="shared" si="8"/>
        <v>-1.5593999999982771</v>
      </c>
      <c r="I112">
        <f t="shared" si="9"/>
        <v>-1.5593999999982771</v>
      </c>
      <c r="O112">
        <f t="shared" ca="1" si="10"/>
        <v>-0.45107251071667853</v>
      </c>
      <c r="Q112" s="2">
        <f t="shared" si="11"/>
        <v>22856.148000000001</v>
      </c>
    </row>
    <row r="113" spans="1:17">
      <c r="A113" s="30" t="s">
        <v>60</v>
      </c>
      <c r="B113" s="33" t="s">
        <v>541</v>
      </c>
      <c r="C113" s="30">
        <v>37875.438000000002</v>
      </c>
      <c r="D113" s="30" t="s">
        <v>46</v>
      </c>
      <c r="E113">
        <f t="shared" si="6"/>
        <v>-2.0180266299292144</v>
      </c>
      <c r="F113">
        <f t="shared" si="7"/>
        <v>-2</v>
      </c>
      <c r="G113">
        <f t="shared" si="8"/>
        <v>-0.76939999999740394</v>
      </c>
      <c r="I113">
        <f t="shared" si="9"/>
        <v>-0.76939999999740394</v>
      </c>
      <c r="O113">
        <f t="shared" ca="1" si="10"/>
        <v>-0.45107251071667853</v>
      </c>
      <c r="Q113" s="2">
        <f t="shared" si="11"/>
        <v>22856.938000000002</v>
      </c>
    </row>
    <row r="114" spans="1:17">
      <c r="A114" s="30" t="s">
        <v>74</v>
      </c>
      <c r="B114" s="33" t="s">
        <v>541</v>
      </c>
      <c r="C114" s="30">
        <v>37875.644999999997</v>
      </c>
      <c r="D114" s="30" t="s">
        <v>46</v>
      </c>
      <c r="E114">
        <f t="shared" si="6"/>
        <v>-2.0131767307931789</v>
      </c>
      <c r="F114">
        <f t="shared" si="7"/>
        <v>-2</v>
      </c>
      <c r="G114">
        <f t="shared" si="8"/>
        <v>-0.56240000000252621</v>
      </c>
      <c r="I114">
        <f t="shared" si="9"/>
        <v>-0.56240000000252621</v>
      </c>
      <c r="O114">
        <f t="shared" ca="1" si="10"/>
        <v>-0.45107251071667853</v>
      </c>
      <c r="Q114" s="2">
        <f t="shared" si="11"/>
        <v>22857.144999999997</v>
      </c>
    </row>
    <row r="115" spans="1:17">
      <c r="A115" s="30" t="s">
        <v>74</v>
      </c>
      <c r="B115" s="33" t="s">
        <v>541</v>
      </c>
      <c r="C115" s="30">
        <v>37876.697</v>
      </c>
      <c r="D115" s="30" t="s">
        <v>46</v>
      </c>
      <c r="E115">
        <f t="shared" si="6"/>
        <v>-1.9885289342170831</v>
      </c>
      <c r="F115">
        <f t="shared" si="7"/>
        <v>-2</v>
      </c>
      <c r="G115">
        <f t="shared" si="8"/>
        <v>0.48960000000079162</v>
      </c>
      <c r="I115">
        <f t="shared" si="9"/>
        <v>0.48960000000079162</v>
      </c>
      <c r="O115">
        <f t="shared" ca="1" si="10"/>
        <v>-0.45107251071667853</v>
      </c>
      <c r="Q115" s="2">
        <f t="shared" si="11"/>
        <v>22858.197</v>
      </c>
    </row>
    <row r="116" spans="1:17">
      <c r="A116" s="30" t="s">
        <v>60</v>
      </c>
      <c r="B116" s="33" t="s">
        <v>541</v>
      </c>
      <c r="C116" s="30">
        <v>37877.468000000001</v>
      </c>
      <c r="D116" s="30" t="s">
        <v>46</v>
      </c>
      <c r="E116">
        <f t="shared" si="6"/>
        <v>-1.9704648171447203</v>
      </c>
      <c r="F116">
        <f t="shared" si="7"/>
        <v>-2</v>
      </c>
      <c r="G116">
        <f t="shared" si="8"/>
        <v>1.2606000000014319</v>
      </c>
      <c r="I116">
        <f t="shared" si="9"/>
        <v>1.2606000000014319</v>
      </c>
      <c r="O116">
        <f t="shared" ca="1" si="10"/>
        <v>-0.45107251071667853</v>
      </c>
      <c r="Q116" s="2">
        <f t="shared" si="11"/>
        <v>22858.968000000001</v>
      </c>
    </row>
    <row r="117" spans="1:17">
      <c r="A117" s="30" t="s">
        <v>235</v>
      </c>
      <c r="B117" s="33" t="s">
        <v>541</v>
      </c>
      <c r="C117" s="30">
        <v>37960.264999999999</v>
      </c>
      <c r="D117" s="30" t="s">
        <v>46</v>
      </c>
      <c r="E117">
        <f t="shared" si="6"/>
        <v>-3.0575451075770678E-2</v>
      </c>
      <c r="F117">
        <f t="shared" si="7"/>
        <v>0</v>
      </c>
      <c r="G117">
        <f t="shared" si="8"/>
        <v>-1.305000000000291</v>
      </c>
      <c r="I117">
        <f t="shared" si="9"/>
        <v>-1.305000000000291</v>
      </c>
      <c r="O117">
        <f t="shared" ca="1" si="10"/>
        <v>-0.45610132662952119</v>
      </c>
      <c r="Q117" s="2">
        <f t="shared" si="11"/>
        <v>22941.764999999999</v>
      </c>
    </row>
    <row r="118" spans="1:17">
      <c r="A118" s="30" t="s">
        <v>60</v>
      </c>
      <c r="B118" s="33" t="s">
        <v>541</v>
      </c>
      <c r="C118" s="30">
        <v>37960.303</v>
      </c>
      <c r="D118" s="30" t="s">
        <v>46</v>
      </c>
      <c r="E118">
        <f t="shared" si="6"/>
        <v>-2.9685131427576606E-2</v>
      </c>
      <c r="F118">
        <f t="shared" si="7"/>
        <v>0</v>
      </c>
      <c r="G118">
        <f t="shared" si="8"/>
        <v>-1.2669999999998254</v>
      </c>
      <c r="I118">
        <f t="shared" si="9"/>
        <v>-1.2669999999998254</v>
      </c>
      <c r="O118">
        <f t="shared" ca="1" si="10"/>
        <v>-0.45610132662952119</v>
      </c>
      <c r="Q118" s="2">
        <f t="shared" si="11"/>
        <v>22941.803</v>
      </c>
    </row>
    <row r="119" spans="1:17">
      <c r="A119" s="30" t="s">
        <v>52</v>
      </c>
      <c r="B119" s="33" t="s">
        <v>541</v>
      </c>
      <c r="C119" s="30">
        <v>37961.271000000001</v>
      </c>
      <c r="D119" s="30" t="s">
        <v>46</v>
      </c>
      <c r="E119">
        <f t="shared" si="6"/>
        <v>-7.0054098633141135E-3</v>
      </c>
      <c r="F119">
        <f t="shared" si="7"/>
        <v>0</v>
      </c>
      <c r="G119">
        <f t="shared" si="8"/>
        <v>-0.29899999999906868</v>
      </c>
      <c r="I119">
        <f t="shared" si="9"/>
        <v>-0.29899999999906868</v>
      </c>
      <c r="O119">
        <f t="shared" ca="1" si="10"/>
        <v>-0.45610132662952119</v>
      </c>
      <c r="Q119" s="2">
        <f t="shared" si="11"/>
        <v>22942.771000000001</v>
      </c>
    </row>
    <row r="120" spans="1:17">
      <c r="A120" s="30" t="s">
        <v>52</v>
      </c>
      <c r="B120" s="33" t="s">
        <v>541</v>
      </c>
      <c r="C120" s="30">
        <v>37961.339999999997</v>
      </c>
      <c r="D120" s="30" t="s">
        <v>46</v>
      </c>
      <c r="E120">
        <f t="shared" si="6"/>
        <v>-5.3887768180257258E-3</v>
      </c>
      <c r="F120">
        <f t="shared" si="7"/>
        <v>0</v>
      </c>
      <c r="G120">
        <f t="shared" si="8"/>
        <v>-0.23000000000320142</v>
      </c>
      <c r="I120">
        <f t="shared" si="9"/>
        <v>-0.23000000000320142</v>
      </c>
      <c r="O120">
        <f t="shared" ca="1" si="10"/>
        <v>-0.45610132662952119</v>
      </c>
      <c r="Q120" s="2">
        <f t="shared" si="11"/>
        <v>22942.839999999997</v>
      </c>
    </row>
    <row r="121" spans="1:17">
      <c r="A121" s="30" t="s">
        <v>235</v>
      </c>
      <c r="B121" s="33" t="s">
        <v>541</v>
      </c>
      <c r="C121" s="30">
        <v>37962.277000000002</v>
      </c>
      <c r="D121" s="30" t="s">
        <v>46</v>
      </c>
      <c r="E121">
        <f t="shared" si="6"/>
        <v>1.6564631349142451E-2</v>
      </c>
      <c r="F121">
        <f t="shared" si="7"/>
        <v>0</v>
      </c>
      <c r="G121">
        <f t="shared" si="8"/>
        <v>0.70700000000215368</v>
      </c>
      <c r="I121">
        <f t="shared" si="9"/>
        <v>0.70700000000215368</v>
      </c>
      <c r="O121">
        <f t="shared" ca="1" si="10"/>
        <v>-0.45610132662952119</v>
      </c>
      <c r="Q121" s="2">
        <f t="shared" si="11"/>
        <v>22943.777000000002</v>
      </c>
    </row>
    <row r="122" spans="1:17">
      <c r="A122" s="30" t="s">
        <v>270</v>
      </c>
      <c r="B122" s="33" t="s">
        <v>541</v>
      </c>
      <c r="C122" s="30">
        <v>37962.29</v>
      </c>
      <c r="D122" s="30" t="s">
        <v>46</v>
      </c>
      <c r="E122">
        <f t="shared" si="6"/>
        <v>1.6869214386655611E-2</v>
      </c>
      <c r="F122">
        <f t="shared" si="7"/>
        <v>0</v>
      </c>
      <c r="G122">
        <f t="shared" si="8"/>
        <v>0.72000000000116415</v>
      </c>
      <c r="I122">
        <f t="shared" si="9"/>
        <v>0.72000000000116415</v>
      </c>
      <c r="O122">
        <f t="shared" ca="1" si="10"/>
        <v>-0.45610132662952119</v>
      </c>
      <c r="Q122" s="2">
        <f t="shared" si="11"/>
        <v>22943.79</v>
      </c>
    </row>
    <row r="123" spans="1:17">
      <c r="A123" s="30" t="s">
        <v>52</v>
      </c>
      <c r="B123" s="33" t="s">
        <v>541</v>
      </c>
      <c r="C123" s="30">
        <v>37962.303999999996</v>
      </c>
      <c r="D123" s="30" t="s">
        <v>46</v>
      </c>
      <c r="E123">
        <f t="shared" si="6"/>
        <v>1.7197226888514182E-2</v>
      </c>
      <c r="F123">
        <f t="shared" si="7"/>
        <v>0</v>
      </c>
      <c r="G123">
        <f t="shared" si="8"/>
        <v>0.73399999999674037</v>
      </c>
      <c r="I123">
        <f t="shared" si="9"/>
        <v>0.73399999999674037</v>
      </c>
      <c r="O123">
        <f t="shared" ca="1" si="10"/>
        <v>-0.45610132662952119</v>
      </c>
      <c r="Q123" s="2">
        <f t="shared" si="11"/>
        <v>22943.803999999996</v>
      </c>
    </row>
    <row r="124" spans="1:17">
      <c r="A124" s="30" t="s">
        <v>235</v>
      </c>
      <c r="B124" s="33" t="s">
        <v>541</v>
      </c>
      <c r="C124" s="30">
        <v>37963.296000000002</v>
      </c>
      <c r="D124" s="30" t="s">
        <v>46</v>
      </c>
      <c r="E124">
        <f t="shared" si="6"/>
        <v>4.0439255599112177E-2</v>
      </c>
      <c r="F124">
        <f t="shared" si="7"/>
        <v>0</v>
      </c>
      <c r="G124">
        <f t="shared" si="8"/>
        <v>1.7260000000023865</v>
      </c>
      <c r="I124">
        <f t="shared" si="9"/>
        <v>1.7260000000023865</v>
      </c>
      <c r="O124">
        <f t="shared" ca="1" si="10"/>
        <v>-0.45610132662952119</v>
      </c>
      <c r="Q124" s="2">
        <f t="shared" si="11"/>
        <v>22944.796000000002</v>
      </c>
    </row>
    <row r="125" spans="1:17">
      <c r="A125" s="30" t="s">
        <v>60</v>
      </c>
      <c r="B125" s="33" t="s">
        <v>542</v>
      </c>
      <c r="C125" s="30">
        <v>38206.476000000002</v>
      </c>
      <c r="D125" s="30" t="s">
        <v>46</v>
      </c>
      <c r="E125">
        <f t="shared" si="6"/>
        <v>5.7380164146828392</v>
      </c>
      <c r="F125">
        <f t="shared" si="7"/>
        <v>5.5</v>
      </c>
      <c r="G125">
        <f t="shared" si="8"/>
        <v>10.158849999999802</v>
      </c>
      <c r="I125">
        <f t="shared" si="9"/>
        <v>10.158849999999802</v>
      </c>
      <c r="O125">
        <f t="shared" ca="1" si="10"/>
        <v>-0.46993057038983849</v>
      </c>
      <c r="Q125" s="2">
        <f t="shared" si="11"/>
        <v>23187.976000000002</v>
      </c>
    </row>
    <row r="126" spans="1:17">
      <c r="A126" s="30" t="s">
        <v>60</v>
      </c>
      <c r="B126" s="33" t="s">
        <v>541</v>
      </c>
      <c r="C126" s="30">
        <v>38217.425999999999</v>
      </c>
      <c r="D126" s="30" t="s">
        <v>46</v>
      </c>
      <c r="E126">
        <f t="shared" si="6"/>
        <v>5.9945690501460769</v>
      </c>
      <c r="F126">
        <f t="shared" si="7"/>
        <v>6</v>
      </c>
      <c r="G126">
        <f t="shared" si="8"/>
        <v>-0.23180000000138534</v>
      </c>
      <c r="I126">
        <f t="shared" si="9"/>
        <v>-0.23180000000138534</v>
      </c>
      <c r="O126">
        <f t="shared" ca="1" si="10"/>
        <v>-0.47118777436804915</v>
      </c>
      <c r="Q126" s="2">
        <f t="shared" si="11"/>
        <v>23198.925999999999</v>
      </c>
    </row>
    <row r="127" spans="1:17">
      <c r="A127" s="30" t="s">
        <v>60</v>
      </c>
      <c r="B127" s="33" t="s">
        <v>542</v>
      </c>
      <c r="C127" s="30">
        <v>38286.368999999999</v>
      </c>
      <c r="D127" s="30" t="s">
        <v>46</v>
      </c>
      <c r="E127">
        <f t="shared" si="6"/>
        <v>7.6098666160590014</v>
      </c>
      <c r="F127">
        <f t="shared" si="7"/>
        <v>7.5</v>
      </c>
      <c r="G127">
        <f t="shared" si="8"/>
        <v>4.689249999995809</v>
      </c>
      <c r="I127">
        <f t="shared" si="9"/>
        <v>4.689249999995809</v>
      </c>
      <c r="O127">
        <f t="shared" ca="1" si="10"/>
        <v>-0.47495938630268114</v>
      </c>
      <c r="Q127" s="2">
        <f t="shared" si="11"/>
        <v>23267.868999999999</v>
      </c>
    </row>
    <row r="128" spans="1:17">
      <c r="A128" s="30" t="s">
        <v>60</v>
      </c>
      <c r="B128" s="33" t="s">
        <v>541</v>
      </c>
      <c r="C128" s="30">
        <v>38340.271999999997</v>
      </c>
      <c r="D128" s="30" t="s">
        <v>46</v>
      </c>
      <c r="E128">
        <f t="shared" si="6"/>
        <v>8.8727850370067802</v>
      </c>
      <c r="F128">
        <f t="shared" si="7"/>
        <v>9</v>
      </c>
      <c r="G128">
        <f t="shared" si="8"/>
        <v>-5.4297000000005937</v>
      </c>
      <c r="I128">
        <f t="shared" si="9"/>
        <v>-5.4297000000005937</v>
      </c>
      <c r="O128">
        <f t="shared" ca="1" si="10"/>
        <v>-0.47873099823731313</v>
      </c>
      <c r="Q128" s="2">
        <f t="shared" si="11"/>
        <v>23321.771999999997</v>
      </c>
    </row>
    <row r="129" spans="1:17">
      <c r="A129" s="30" t="s">
        <v>379</v>
      </c>
      <c r="B129" s="33" t="s">
        <v>542</v>
      </c>
      <c r="C129" s="30">
        <v>38584.451999999997</v>
      </c>
      <c r="D129" s="30" t="s">
        <v>46</v>
      </c>
      <c r="E129">
        <f t="shared" si="6"/>
        <v>14.593791660516381</v>
      </c>
      <c r="F129">
        <f t="shared" si="7"/>
        <v>14.5</v>
      </c>
      <c r="G129">
        <f t="shared" si="8"/>
        <v>4.0031499999968219</v>
      </c>
      <c r="I129">
        <f t="shared" si="9"/>
        <v>4.0031499999968219</v>
      </c>
      <c r="O129">
        <f t="shared" ca="1" si="10"/>
        <v>-0.49256024199763043</v>
      </c>
      <c r="Q129" s="2">
        <f t="shared" si="11"/>
        <v>23565.951999999997</v>
      </c>
    </row>
    <row r="130" spans="1:17">
      <c r="A130" s="30" t="s">
        <v>379</v>
      </c>
      <c r="B130" s="33" t="s">
        <v>542</v>
      </c>
      <c r="C130" s="30">
        <v>38584.464999999997</v>
      </c>
      <c r="D130" s="30" t="s">
        <v>46</v>
      </c>
      <c r="E130">
        <f t="shared" si="6"/>
        <v>14.594096243553894</v>
      </c>
      <c r="F130">
        <f t="shared" si="7"/>
        <v>14.5</v>
      </c>
      <c r="G130">
        <f t="shared" si="8"/>
        <v>4.0161499999958323</v>
      </c>
      <c r="I130">
        <f t="shared" si="9"/>
        <v>4.0161499999958323</v>
      </c>
      <c r="O130">
        <f t="shared" ca="1" si="10"/>
        <v>-0.49256024199763043</v>
      </c>
      <c r="Q130" s="2">
        <f t="shared" si="11"/>
        <v>23565.964999999997</v>
      </c>
    </row>
    <row r="131" spans="1:17">
      <c r="A131" s="30" t="s">
        <v>379</v>
      </c>
      <c r="B131" s="33" t="s">
        <v>542</v>
      </c>
      <c r="C131" s="30">
        <v>38584.468999999997</v>
      </c>
      <c r="D131" s="30" t="s">
        <v>46</v>
      </c>
      <c r="E131">
        <f t="shared" si="6"/>
        <v>14.594189961411615</v>
      </c>
      <c r="F131">
        <f t="shared" si="7"/>
        <v>14.5</v>
      </c>
      <c r="G131">
        <f t="shared" si="8"/>
        <v>4.0201499999966472</v>
      </c>
      <c r="I131">
        <f t="shared" si="9"/>
        <v>4.0201499999966472</v>
      </c>
      <c r="O131">
        <f t="shared" ca="1" si="10"/>
        <v>-0.49256024199763043</v>
      </c>
      <c r="Q131" s="2">
        <f t="shared" si="11"/>
        <v>23565.968999999997</v>
      </c>
    </row>
    <row r="132" spans="1:17">
      <c r="A132" s="30" t="s">
        <v>379</v>
      </c>
      <c r="B132" s="33" t="s">
        <v>542</v>
      </c>
      <c r="C132" s="30">
        <v>38584.476999999999</v>
      </c>
      <c r="D132" s="30" t="s">
        <v>46</v>
      </c>
      <c r="E132">
        <f t="shared" si="6"/>
        <v>14.594377397127062</v>
      </c>
      <c r="F132">
        <f t="shared" si="7"/>
        <v>14.5</v>
      </c>
      <c r="G132">
        <f t="shared" si="8"/>
        <v>4.0281499999982771</v>
      </c>
      <c r="I132">
        <f t="shared" si="9"/>
        <v>4.0281499999982771</v>
      </c>
      <c r="O132">
        <f t="shared" ca="1" si="10"/>
        <v>-0.49256024199763043</v>
      </c>
      <c r="Q132" s="2">
        <f t="shared" si="11"/>
        <v>23565.976999999999</v>
      </c>
    </row>
    <row r="133" spans="1:17">
      <c r="A133" s="30" t="s">
        <v>396</v>
      </c>
      <c r="B133" s="33" t="s">
        <v>542</v>
      </c>
      <c r="C133" s="30">
        <v>39012.375999999997</v>
      </c>
      <c r="D133" s="30" t="s">
        <v>46</v>
      </c>
      <c r="E133">
        <f t="shared" si="6"/>
        <v>24.619821795493504</v>
      </c>
      <c r="F133">
        <f t="shared" si="7"/>
        <v>24.5</v>
      </c>
      <c r="G133">
        <f t="shared" si="8"/>
        <v>5.1141499999939697</v>
      </c>
      <c r="I133">
        <f t="shared" si="9"/>
        <v>5.1141499999939697</v>
      </c>
      <c r="O133">
        <f t="shared" ca="1" si="10"/>
        <v>-0.51770432156184376</v>
      </c>
      <c r="Q133" s="2">
        <f t="shared" si="11"/>
        <v>23993.875999999997</v>
      </c>
    </row>
    <row r="134" spans="1:17">
      <c r="A134" s="30" t="s">
        <v>396</v>
      </c>
      <c r="B134" s="33" t="s">
        <v>541</v>
      </c>
      <c r="C134" s="30">
        <v>39025.336000000003</v>
      </c>
      <c r="D134" s="30" t="s">
        <v>46</v>
      </c>
      <c r="E134">
        <f t="shared" si="6"/>
        <v>24.923467654452963</v>
      </c>
      <c r="F134">
        <f t="shared" si="7"/>
        <v>25</v>
      </c>
      <c r="G134">
        <f t="shared" si="8"/>
        <v>-3.2664999999979045</v>
      </c>
      <c r="I134">
        <f t="shared" si="9"/>
        <v>-3.2664999999979045</v>
      </c>
      <c r="O134">
        <f t="shared" ca="1" si="10"/>
        <v>-0.51896152554005437</v>
      </c>
      <c r="Q134" s="2">
        <f t="shared" si="11"/>
        <v>24006.836000000003</v>
      </c>
    </row>
    <row r="135" spans="1:17">
      <c r="A135" s="30" t="s">
        <v>52</v>
      </c>
      <c r="B135" s="33" t="s">
        <v>541</v>
      </c>
      <c r="C135" s="30">
        <v>39027.313999999998</v>
      </c>
      <c r="D135" s="30" t="s">
        <v>46</v>
      </c>
      <c r="E135">
        <f t="shared" si="6"/>
        <v>24.969811135087234</v>
      </c>
      <c r="F135">
        <f t="shared" si="7"/>
        <v>25</v>
      </c>
      <c r="G135">
        <f t="shared" si="8"/>
        <v>-1.2885000000023865</v>
      </c>
      <c r="I135">
        <f t="shared" si="9"/>
        <v>-1.2885000000023865</v>
      </c>
      <c r="O135">
        <f t="shared" ca="1" si="10"/>
        <v>-0.51896152554005437</v>
      </c>
      <c r="Q135" s="2">
        <f t="shared" si="11"/>
        <v>24008.813999999998</v>
      </c>
    </row>
    <row r="136" spans="1:17">
      <c r="A136" s="30" t="s">
        <v>52</v>
      </c>
      <c r="B136" s="33" t="s">
        <v>541</v>
      </c>
      <c r="C136" s="30">
        <v>39027.345999999998</v>
      </c>
      <c r="D136" s="30" t="s">
        <v>46</v>
      </c>
      <c r="E136">
        <f t="shared" si="6"/>
        <v>24.970560877948845</v>
      </c>
      <c r="F136">
        <f t="shared" si="7"/>
        <v>25</v>
      </c>
      <c r="G136">
        <f t="shared" si="8"/>
        <v>-1.2565000000031432</v>
      </c>
      <c r="I136">
        <f t="shared" si="9"/>
        <v>-1.2565000000031432</v>
      </c>
      <c r="O136">
        <f t="shared" ca="1" si="10"/>
        <v>-0.51896152554005437</v>
      </c>
      <c r="Q136" s="2">
        <f t="shared" si="11"/>
        <v>24008.845999999998</v>
      </c>
    </row>
    <row r="137" spans="1:17">
      <c r="A137" s="30" t="s">
        <v>270</v>
      </c>
      <c r="B137" s="33" t="s">
        <v>541</v>
      </c>
      <c r="C137" s="30">
        <v>39028.33</v>
      </c>
      <c r="D137" s="30" t="s">
        <v>46</v>
      </c>
      <c r="E137">
        <f t="shared" si="6"/>
        <v>24.993615470943997</v>
      </c>
      <c r="F137">
        <f t="shared" si="7"/>
        <v>25</v>
      </c>
      <c r="G137">
        <f t="shared" si="8"/>
        <v>-0.27249999999912689</v>
      </c>
      <c r="I137">
        <f t="shared" si="9"/>
        <v>-0.27249999999912689</v>
      </c>
      <c r="O137">
        <f t="shared" ca="1" si="10"/>
        <v>-0.51896152554005437</v>
      </c>
      <c r="Q137" s="2">
        <f t="shared" si="11"/>
        <v>24009.83</v>
      </c>
    </row>
    <row r="138" spans="1:17">
      <c r="A138" s="30" t="s">
        <v>52</v>
      </c>
      <c r="B138" s="33" t="s">
        <v>541</v>
      </c>
      <c r="C138" s="30">
        <v>39028.345000000001</v>
      </c>
      <c r="D138" s="30" t="s">
        <v>46</v>
      </c>
      <c r="E138">
        <f t="shared" si="6"/>
        <v>24.993966912910373</v>
      </c>
      <c r="F138">
        <f t="shared" si="7"/>
        <v>25</v>
      </c>
      <c r="G138">
        <f t="shared" si="8"/>
        <v>-0.25749999999970896</v>
      </c>
      <c r="I138">
        <f t="shared" si="9"/>
        <v>-0.25749999999970896</v>
      </c>
      <c r="O138">
        <f t="shared" ca="1" si="10"/>
        <v>-0.51896152554005437</v>
      </c>
      <c r="Q138" s="2">
        <f t="shared" si="11"/>
        <v>24009.845000000001</v>
      </c>
    </row>
    <row r="139" spans="1:17">
      <c r="A139" s="30" t="s">
        <v>52</v>
      </c>
      <c r="B139" s="33" t="s">
        <v>541</v>
      </c>
      <c r="C139" s="30">
        <v>39029.328000000001</v>
      </c>
      <c r="D139" s="30" t="s">
        <v>46</v>
      </c>
      <c r="E139">
        <f t="shared" si="6"/>
        <v>25.016998076441009</v>
      </c>
      <c r="F139">
        <f t="shared" si="7"/>
        <v>25</v>
      </c>
      <c r="G139">
        <f t="shared" si="8"/>
        <v>0.72550000000046566</v>
      </c>
      <c r="I139">
        <f t="shared" si="9"/>
        <v>0.72550000000046566</v>
      </c>
      <c r="O139">
        <f t="shared" ca="1" si="10"/>
        <v>-0.51896152554005437</v>
      </c>
      <c r="Q139" s="2">
        <f t="shared" si="11"/>
        <v>24010.828000000001</v>
      </c>
    </row>
    <row r="140" spans="1:17">
      <c r="A140" s="30" t="s">
        <v>270</v>
      </c>
      <c r="B140" s="33" t="s">
        <v>541</v>
      </c>
      <c r="C140" s="30">
        <v>39029.33</v>
      </c>
      <c r="D140" s="30" t="s">
        <v>46</v>
      </c>
      <c r="E140">
        <f t="shared" si="6"/>
        <v>25.017044935369871</v>
      </c>
      <c r="F140">
        <f t="shared" si="7"/>
        <v>25</v>
      </c>
      <c r="G140">
        <f t="shared" si="8"/>
        <v>0.72750000000087311</v>
      </c>
      <c r="I140">
        <f t="shared" si="9"/>
        <v>0.72750000000087311</v>
      </c>
      <c r="O140">
        <f t="shared" ca="1" si="10"/>
        <v>-0.51896152554005437</v>
      </c>
      <c r="Q140" s="2">
        <f t="shared" si="11"/>
        <v>24010.83</v>
      </c>
    </row>
    <row r="141" spans="1:17">
      <c r="A141" s="30" t="s">
        <v>421</v>
      </c>
      <c r="B141" s="33" t="s">
        <v>541</v>
      </c>
      <c r="C141" s="30">
        <v>39319.389000000003</v>
      </c>
      <c r="D141" s="30" t="s">
        <v>46</v>
      </c>
      <c r="E141">
        <f t="shared" si="6"/>
        <v>31.812971957274101</v>
      </c>
      <c r="F141">
        <f t="shared" si="7"/>
        <v>32</v>
      </c>
      <c r="G141">
        <f t="shared" si="8"/>
        <v>-7.9825999999957276</v>
      </c>
      <c r="I141">
        <f t="shared" si="9"/>
        <v>-7.9825999999957276</v>
      </c>
      <c r="O141">
        <f t="shared" ca="1" si="10"/>
        <v>-0.53656238123500366</v>
      </c>
      <c r="Q141" s="2">
        <f t="shared" si="11"/>
        <v>24300.889000000003</v>
      </c>
    </row>
    <row r="142" spans="1:17">
      <c r="A142" s="30" t="s">
        <v>421</v>
      </c>
      <c r="B142" s="33" t="s">
        <v>541</v>
      </c>
      <c r="C142" s="30">
        <v>39319.392</v>
      </c>
      <c r="D142" s="30" t="s">
        <v>46</v>
      </c>
      <c r="E142">
        <f t="shared" si="6"/>
        <v>31.813042245667308</v>
      </c>
      <c r="F142">
        <f t="shared" si="7"/>
        <v>32</v>
      </c>
      <c r="G142">
        <f t="shared" si="8"/>
        <v>-7.9795999999987544</v>
      </c>
      <c r="I142">
        <f t="shared" si="9"/>
        <v>-7.9795999999987544</v>
      </c>
      <c r="O142">
        <f t="shared" ca="1" si="10"/>
        <v>-0.53656238123500366</v>
      </c>
      <c r="Q142" s="2">
        <f t="shared" si="11"/>
        <v>24300.892</v>
      </c>
    </row>
    <row r="143" spans="1:17">
      <c r="A143" s="30" t="s">
        <v>421</v>
      </c>
      <c r="B143" s="33" t="s">
        <v>541</v>
      </c>
      <c r="C143" s="30">
        <v>39319.398000000001</v>
      </c>
      <c r="D143" s="30" t="s">
        <v>46</v>
      </c>
      <c r="E143">
        <f t="shared" si="6"/>
        <v>31.813182822453893</v>
      </c>
      <c r="F143">
        <f t="shared" si="7"/>
        <v>32</v>
      </c>
      <c r="G143">
        <f t="shared" si="8"/>
        <v>-7.973599999997532</v>
      </c>
      <c r="I143">
        <f t="shared" si="9"/>
        <v>-7.973599999997532</v>
      </c>
      <c r="O143">
        <f t="shared" ca="1" si="10"/>
        <v>-0.53656238123500366</v>
      </c>
      <c r="Q143" s="2">
        <f t="shared" si="11"/>
        <v>24300.898000000001</v>
      </c>
    </row>
    <row r="144" spans="1:17">
      <c r="A144" s="30" t="s">
        <v>421</v>
      </c>
      <c r="B144" s="33" t="s">
        <v>541</v>
      </c>
      <c r="C144" s="30">
        <v>39319.398000000001</v>
      </c>
      <c r="D144" s="30" t="s">
        <v>46</v>
      </c>
      <c r="E144">
        <f t="shared" si="6"/>
        <v>31.813182822453893</v>
      </c>
      <c r="F144">
        <f t="shared" si="7"/>
        <v>32</v>
      </c>
      <c r="G144">
        <f t="shared" si="8"/>
        <v>-7.973599999997532</v>
      </c>
      <c r="I144">
        <f t="shared" si="9"/>
        <v>-7.973599999997532</v>
      </c>
      <c r="O144">
        <f t="shared" ca="1" si="10"/>
        <v>-0.53656238123500366</v>
      </c>
      <c r="Q144" s="2">
        <f t="shared" si="11"/>
        <v>24300.898000000001</v>
      </c>
    </row>
    <row r="145" spans="1:17">
      <c r="A145" s="30" t="s">
        <v>421</v>
      </c>
      <c r="B145" s="33" t="s">
        <v>541</v>
      </c>
      <c r="C145" s="30">
        <v>39319.398000000001</v>
      </c>
      <c r="D145" s="30" t="s">
        <v>46</v>
      </c>
      <c r="E145">
        <f t="shared" si="6"/>
        <v>31.813182822453893</v>
      </c>
      <c r="F145">
        <f t="shared" si="7"/>
        <v>32</v>
      </c>
      <c r="G145">
        <f t="shared" si="8"/>
        <v>-7.973599999997532</v>
      </c>
      <c r="I145">
        <f t="shared" si="9"/>
        <v>-7.973599999997532</v>
      </c>
      <c r="O145">
        <f t="shared" ca="1" si="10"/>
        <v>-0.53656238123500366</v>
      </c>
      <c r="Q145" s="2">
        <f t="shared" si="11"/>
        <v>24300.898000000001</v>
      </c>
    </row>
    <row r="146" spans="1:17">
      <c r="A146" s="30" t="s">
        <v>421</v>
      </c>
      <c r="B146" s="33" t="s">
        <v>541</v>
      </c>
      <c r="C146" s="30">
        <v>39319.408000000003</v>
      </c>
      <c r="D146" s="30" t="s">
        <v>46</v>
      </c>
      <c r="E146">
        <f t="shared" si="6"/>
        <v>31.813417117098201</v>
      </c>
      <c r="F146">
        <f t="shared" si="7"/>
        <v>32</v>
      </c>
      <c r="G146">
        <f t="shared" si="8"/>
        <v>-7.9635999999954947</v>
      </c>
      <c r="I146">
        <f t="shared" si="9"/>
        <v>-7.9635999999954947</v>
      </c>
      <c r="O146">
        <f t="shared" ca="1" si="10"/>
        <v>-0.53656238123500366</v>
      </c>
      <c r="Q146" s="2">
        <f t="shared" si="11"/>
        <v>24300.908000000003</v>
      </c>
    </row>
    <row r="147" spans="1:17">
      <c r="A147" s="30" t="s">
        <v>421</v>
      </c>
      <c r="B147" s="33" t="s">
        <v>541</v>
      </c>
      <c r="C147" s="30">
        <v>39319.408000000003</v>
      </c>
      <c r="D147" s="30" t="s">
        <v>46</v>
      </c>
      <c r="E147">
        <f t="shared" si="6"/>
        <v>31.813417117098201</v>
      </c>
      <c r="F147">
        <f t="shared" si="7"/>
        <v>32</v>
      </c>
      <c r="G147">
        <f t="shared" si="8"/>
        <v>-7.9635999999954947</v>
      </c>
      <c r="I147">
        <f t="shared" si="9"/>
        <v>-7.9635999999954947</v>
      </c>
      <c r="O147">
        <f t="shared" ca="1" si="10"/>
        <v>-0.53656238123500366</v>
      </c>
      <c r="Q147" s="2">
        <f t="shared" si="11"/>
        <v>24300.908000000003</v>
      </c>
    </row>
    <row r="148" spans="1:17">
      <c r="A148" s="30" t="s">
        <v>421</v>
      </c>
      <c r="B148" s="33" t="s">
        <v>541</v>
      </c>
      <c r="C148" s="30">
        <v>39319.410000000003</v>
      </c>
      <c r="D148" s="30" t="s">
        <v>46</v>
      </c>
      <c r="E148">
        <f t="shared" si="6"/>
        <v>31.813463976027059</v>
      </c>
      <c r="F148">
        <f t="shared" si="7"/>
        <v>32</v>
      </c>
      <c r="G148">
        <f t="shared" si="8"/>
        <v>-7.9615999999950873</v>
      </c>
      <c r="I148">
        <f t="shared" si="9"/>
        <v>-7.9615999999950873</v>
      </c>
      <c r="O148">
        <f t="shared" ca="1" si="10"/>
        <v>-0.53656238123500366</v>
      </c>
      <c r="Q148" s="2">
        <f t="shared" si="11"/>
        <v>24300.910000000003</v>
      </c>
    </row>
    <row r="149" spans="1:17">
      <c r="A149" s="30" t="s">
        <v>74</v>
      </c>
      <c r="B149" s="33" t="s">
        <v>541</v>
      </c>
      <c r="C149" s="30">
        <v>39327.82</v>
      </c>
      <c r="D149" s="30" t="s">
        <v>46</v>
      </c>
      <c r="E149">
        <f t="shared" si="6"/>
        <v>32.010505771848564</v>
      </c>
      <c r="F149">
        <f t="shared" si="7"/>
        <v>32</v>
      </c>
      <c r="G149">
        <f t="shared" si="8"/>
        <v>0.44840000000112923</v>
      </c>
      <c r="I149">
        <f t="shared" si="9"/>
        <v>0.44840000000112923</v>
      </c>
      <c r="O149">
        <f t="shared" ca="1" si="10"/>
        <v>-0.53656238123500366</v>
      </c>
      <c r="Q149" s="2">
        <f t="shared" si="11"/>
        <v>24309.32</v>
      </c>
    </row>
    <row r="150" spans="1:17">
      <c r="A150" s="30" t="s">
        <v>421</v>
      </c>
      <c r="B150" s="33" t="s">
        <v>542</v>
      </c>
      <c r="C150" s="30">
        <v>39347.358</v>
      </c>
      <c r="D150" s="30" t="s">
        <v>46</v>
      </c>
      <c r="E150">
        <f t="shared" si="6"/>
        <v>32.468270647801276</v>
      </c>
      <c r="F150">
        <f t="shared" si="7"/>
        <v>32.5</v>
      </c>
      <c r="G150">
        <f t="shared" si="8"/>
        <v>-1.3542499999966822</v>
      </c>
      <c r="I150">
        <f t="shared" si="9"/>
        <v>-1.3542499999966822</v>
      </c>
      <c r="O150">
        <f t="shared" ca="1" si="10"/>
        <v>-0.53781958521321438</v>
      </c>
      <c r="Q150" s="2">
        <f t="shared" si="11"/>
        <v>24328.858</v>
      </c>
    </row>
    <row r="151" spans="1:17">
      <c r="A151" s="30" t="s">
        <v>421</v>
      </c>
      <c r="B151" s="33" t="s">
        <v>542</v>
      </c>
      <c r="C151" s="30">
        <v>39347.358999999997</v>
      </c>
      <c r="D151" s="30" t="s">
        <v>46</v>
      </c>
      <c r="E151">
        <f t="shared" si="6"/>
        <v>32.468294077265618</v>
      </c>
      <c r="F151">
        <f t="shared" si="7"/>
        <v>32.5</v>
      </c>
      <c r="G151">
        <f t="shared" si="8"/>
        <v>-1.3532500000001164</v>
      </c>
      <c r="I151">
        <f t="shared" si="9"/>
        <v>-1.3532500000001164</v>
      </c>
      <c r="O151">
        <f t="shared" ca="1" si="10"/>
        <v>-0.53781958521321438</v>
      </c>
      <c r="Q151" s="2">
        <f t="shared" si="11"/>
        <v>24328.858999999997</v>
      </c>
    </row>
    <row r="152" spans="1:17">
      <c r="A152" s="30" t="s">
        <v>421</v>
      </c>
      <c r="B152" s="33" t="s">
        <v>542</v>
      </c>
      <c r="C152" s="30">
        <v>39348.400000000001</v>
      </c>
      <c r="D152" s="30" t="s">
        <v>46</v>
      </c>
      <c r="E152">
        <f t="shared" ref="E152:E179" si="12">+(C152-C$7)/C$8</f>
        <v>32.492684149733059</v>
      </c>
      <c r="F152">
        <f t="shared" ref="F152:F179" si="13">ROUND(2*E152,0)/2</f>
        <v>32.5</v>
      </c>
      <c r="G152">
        <f t="shared" ref="G152:G179" si="14">+C152-(C$7+F152*C$8)</f>
        <v>-0.31224999999540159</v>
      </c>
      <c r="I152">
        <f t="shared" ref="I152:I179" si="15">+G152</f>
        <v>-0.31224999999540159</v>
      </c>
      <c r="O152">
        <f t="shared" ref="O152:O179" ca="1" si="16">+C$11+C$12*F152</f>
        <v>-0.53781958521321438</v>
      </c>
      <c r="Q152" s="2">
        <f t="shared" ref="Q152:Q179" si="17">+C152-15018.5</f>
        <v>24329.9</v>
      </c>
    </row>
    <row r="153" spans="1:17">
      <c r="A153" s="30" t="s">
        <v>421</v>
      </c>
      <c r="B153" s="33" t="s">
        <v>542</v>
      </c>
      <c r="C153" s="30">
        <v>39350.466</v>
      </c>
      <c r="D153" s="30" t="s">
        <v>46</v>
      </c>
      <c r="E153">
        <f t="shared" si="12"/>
        <v>32.54108942323689</v>
      </c>
      <c r="F153">
        <f t="shared" si="13"/>
        <v>32.5</v>
      </c>
      <c r="G153">
        <f t="shared" si="14"/>
        <v>1.7537500000034925</v>
      </c>
      <c r="I153">
        <f t="shared" si="15"/>
        <v>1.7537500000034925</v>
      </c>
      <c r="O153">
        <f t="shared" ca="1" si="16"/>
        <v>-0.53781958521321438</v>
      </c>
      <c r="Q153" s="2">
        <f t="shared" si="17"/>
        <v>24331.966</v>
      </c>
    </row>
    <row r="154" spans="1:17">
      <c r="A154" s="30" t="s">
        <v>421</v>
      </c>
      <c r="B154" s="33" t="s">
        <v>541</v>
      </c>
      <c r="C154" s="30">
        <v>39408.449999999997</v>
      </c>
      <c r="D154" s="30" t="s">
        <v>46</v>
      </c>
      <c r="E154">
        <f t="shared" si="12"/>
        <v>33.899623488506613</v>
      </c>
      <c r="F154">
        <f t="shared" si="13"/>
        <v>34</v>
      </c>
      <c r="G154">
        <f t="shared" si="14"/>
        <v>-4.2842000000018743</v>
      </c>
      <c r="I154">
        <f t="shared" si="15"/>
        <v>-4.2842000000018743</v>
      </c>
      <c r="O154">
        <f t="shared" ca="1" si="16"/>
        <v>-0.54159119714784631</v>
      </c>
      <c r="Q154" s="2">
        <f t="shared" si="17"/>
        <v>24389.949999999997</v>
      </c>
    </row>
    <row r="155" spans="1:17">
      <c r="A155" s="30" t="s">
        <v>421</v>
      </c>
      <c r="B155" s="33" t="s">
        <v>541</v>
      </c>
      <c r="C155" s="30">
        <v>39408.449999999997</v>
      </c>
      <c r="D155" s="30" t="s">
        <v>46</v>
      </c>
      <c r="E155">
        <f t="shared" si="12"/>
        <v>33.899623488506613</v>
      </c>
      <c r="F155">
        <f t="shared" si="13"/>
        <v>34</v>
      </c>
      <c r="G155">
        <f t="shared" si="14"/>
        <v>-4.2842000000018743</v>
      </c>
      <c r="I155">
        <f t="shared" si="15"/>
        <v>-4.2842000000018743</v>
      </c>
      <c r="O155">
        <f t="shared" ca="1" si="16"/>
        <v>-0.54159119714784631</v>
      </c>
      <c r="Q155" s="2">
        <f t="shared" si="17"/>
        <v>24389.949999999997</v>
      </c>
    </row>
    <row r="156" spans="1:17">
      <c r="A156" s="30" t="s">
        <v>235</v>
      </c>
      <c r="B156" s="33" t="s">
        <v>541</v>
      </c>
      <c r="C156" s="30">
        <v>39412.296999999999</v>
      </c>
      <c r="D156" s="30" t="s">
        <v>46</v>
      </c>
      <c r="E156">
        <f t="shared" si="12"/>
        <v>33.989756638152983</v>
      </c>
      <c r="F156">
        <f t="shared" si="13"/>
        <v>34</v>
      </c>
      <c r="G156">
        <f t="shared" si="14"/>
        <v>-0.43720000000030268</v>
      </c>
      <c r="I156">
        <f t="shared" si="15"/>
        <v>-0.43720000000030268</v>
      </c>
      <c r="O156">
        <f t="shared" ca="1" si="16"/>
        <v>-0.54159119714784631</v>
      </c>
      <c r="Q156" s="2">
        <f t="shared" si="17"/>
        <v>24393.796999999999</v>
      </c>
    </row>
    <row r="157" spans="1:17">
      <c r="A157" s="30" t="s">
        <v>270</v>
      </c>
      <c r="B157" s="33" t="s">
        <v>541</v>
      </c>
      <c r="C157" s="30">
        <v>39412.300000000003</v>
      </c>
      <c r="D157" s="30" t="s">
        <v>46</v>
      </c>
      <c r="E157">
        <f t="shared" si="12"/>
        <v>33.989826926546364</v>
      </c>
      <c r="F157">
        <f t="shared" si="13"/>
        <v>34</v>
      </c>
      <c r="G157">
        <f t="shared" si="14"/>
        <v>-0.43419999999605352</v>
      </c>
      <c r="I157">
        <f t="shared" si="15"/>
        <v>-0.43419999999605352</v>
      </c>
      <c r="O157">
        <f t="shared" ca="1" si="16"/>
        <v>-0.54159119714784631</v>
      </c>
      <c r="Q157" s="2">
        <f t="shared" si="17"/>
        <v>24393.800000000003</v>
      </c>
    </row>
    <row r="158" spans="1:17">
      <c r="A158" s="30" t="s">
        <v>235</v>
      </c>
      <c r="B158" s="33" t="s">
        <v>541</v>
      </c>
      <c r="C158" s="30">
        <v>39414.428</v>
      </c>
      <c r="D158" s="30" t="s">
        <v>46</v>
      </c>
      <c r="E158">
        <f t="shared" si="12"/>
        <v>34.03968482684455</v>
      </c>
      <c r="F158">
        <f t="shared" si="13"/>
        <v>34</v>
      </c>
      <c r="G158">
        <f t="shared" si="14"/>
        <v>1.6938000000009197</v>
      </c>
      <c r="I158">
        <f t="shared" si="15"/>
        <v>1.6938000000009197</v>
      </c>
      <c r="O158">
        <f t="shared" ca="1" si="16"/>
        <v>-0.54159119714784631</v>
      </c>
      <c r="Q158" s="2">
        <f t="shared" si="17"/>
        <v>24395.928</v>
      </c>
    </row>
    <row r="159" spans="1:17">
      <c r="A159" s="30" t="s">
        <v>235</v>
      </c>
      <c r="B159" s="33" t="s">
        <v>541</v>
      </c>
      <c r="C159" s="30">
        <v>39711.47</v>
      </c>
      <c r="D159" s="30" t="s">
        <v>46</v>
      </c>
      <c r="E159">
        <f t="shared" si="12"/>
        <v>40.999219798834652</v>
      </c>
      <c r="F159">
        <f t="shared" si="13"/>
        <v>41</v>
      </c>
      <c r="G159">
        <f t="shared" si="14"/>
        <v>-3.3299999995506369E-2</v>
      </c>
      <c r="I159">
        <f t="shared" si="15"/>
        <v>-3.3299999995506369E-2</v>
      </c>
      <c r="O159">
        <f t="shared" ca="1" si="16"/>
        <v>-0.55919205284279561</v>
      </c>
      <c r="Q159" s="2">
        <f t="shared" si="17"/>
        <v>24692.97</v>
      </c>
    </row>
    <row r="160" spans="1:17">
      <c r="A160" s="30" t="s">
        <v>270</v>
      </c>
      <c r="B160" s="33" t="s">
        <v>541</v>
      </c>
      <c r="C160" s="30">
        <v>39711.47</v>
      </c>
      <c r="D160" s="30" t="s">
        <v>46</v>
      </c>
      <c r="E160">
        <f t="shared" si="12"/>
        <v>40.999219798834652</v>
      </c>
      <c r="F160">
        <f t="shared" si="13"/>
        <v>41</v>
      </c>
      <c r="G160">
        <f t="shared" si="14"/>
        <v>-3.3299999995506369E-2</v>
      </c>
      <c r="I160">
        <f t="shared" si="15"/>
        <v>-3.3299999995506369E-2</v>
      </c>
      <c r="O160">
        <f t="shared" ca="1" si="16"/>
        <v>-0.55919205284279561</v>
      </c>
      <c r="Q160" s="2">
        <f t="shared" si="17"/>
        <v>24692.97</v>
      </c>
    </row>
    <row r="161" spans="1:17">
      <c r="A161" s="30" t="s">
        <v>235</v>
      </c>
      <c r="B161" s="33" t="s">
        <v>541</v>
      </c>
      <c r="C161" s="30">
        <v>40478.36</v>
      </c>
      <c r="D161" s="30" t="s">
        <v>46</v>
      </c>
      <c r="E161">
        <f t="shared" si="12"/>
        <v>58.967041772392143</v>
      </c>
      <c r="F161">
        <f t="shared" si="13"/>
        <v>59</v>
      </c>
      <c r="G161">
        <f t="shared" si="14"/>
        <v>-1.406699999999546</v>
      </c>
      <c r="I161">
        <f t="shared" si="15"/>
        <v>-1.406699999999546</v>
      </c>
      <c r="O161">
        <f t="shared" ca="1" si="16"/>
        <v>-0.60445139605837961</v>
      </c>
      <c r="Q161" s="2">
        <f t="shared" si="17"/>
        <v>25459.86</v>
      </c>
    </row>
    <row r="162" spans="1:17">
      <c r="A162" s="30" t="s">
        <v>52</v>
      </c>
      <c r="B162" s="33" t="s">
        <v>541</v>
      </c>
      <c r="C162" s="30">
        <v>40478.400000000001</v>
      </c>
      <c r="D162" s="30" t="s">
        <v>46</v>
      </c>
      <c r="E162">
        <f t="shared" si="12"/>
        <v>58.967978950969197</v>
      </c>
      <c r="F162">
        <f t="shared" si="13"/>
        <v>59</v>
      </c>
      <c r="G162">
        <f t="shared" si="14"/>
        <v>-1.3666999999986729</v>
      </c>
      <c r="I162">
        <f t="shared" si="15"/>
        <v>-1.3666999999986729</v>
      </c>
      <c r="O162">
        <f t="shared" ca="1" si="16"/>
        <v>-0.60445139605837961</v>
      </c>
      <c r="Q162" s="2">
        <f t="shared" si="17"/>
        <v>25459.9</v>
      </c>
    </row>
    <row r="163" spans="1:17">
      <c r="A163" s="30" t="s">
        <v>235</v>
      </c>
      <c r="B163" s="33" t="s">
        <v>541</v>
      </c>
      <c r="C163" s="30">
        <v>40479.355000000003</v>
      </c>
      <c r="D163" s="30" t="s">
        <v>46</v>
      </c>
      <c r="E163">
        <f t="shared" si="12"/>
        <v>58.990354089495952</v>
      </c>
      <c r="F163">
        <f t="shared" si="13"/>
        <v>59</v>
      </c>
      <c r="G163">
        <f t="shared" si="14"/>
        <v>-0.41169999999692664</v>
      </c>
      <c r="I163">
        <f t="shared" si="15"/>
        <v>-0.41169999999692664</v>
      </c>
      <c r="O163">
        <f t="shared" ca="1" si="16"/>
        <v>-0.60445139605837961</v>
      </c>
      <c r="Q163" s="2">
        <f t="shared" si="17"/>
        <v>25460.855000000003</v>
      </c>
    </row>
    <row r="164" spans="1:17">
      <c r="A164" s="30" t="s">
        <v>235</v>
      </c>
      <c r="B164" s="33" t="s">
        <v>541</v>
      </c>
      <c r="C164" s="30">
        <v>40480.356</v>
      </c>
      <c r="D164" s="30" t="s">
        <v>46</v>
      </c>
      <c r="E164">
        <f t="shared" si="12"/>
        <v>59.013806983386168</v>
      </c>
      <c r="F164">
        <f t="shared" si="13"/>
        <v>59</v>
      </c>
      <c r="G164">
        <f t="shared" si="14"/>
        <v>0.58929999999963911</v>
      </c>
      <c r="I164">
        <f t="shared" si="15"/>
        <v>0.58929999999963911</v>
      </c>
      <c r="O164">
        <f t="shared" ca="1" si="16"/>
        <v>-0.60445139605837961</v>
      </c>
      <c r="Q164" s="2">
        <f t="shared" si="17"/>
        <v>25461.856</v>
      </c>
    </row>
    <row r="165" spans="1:17">
      <c r="A165" s="30" t="s">
        <v>270</v>
      </c>
      <c r="B165" s="33" t="s">
        <v>541</v>
      </c>
      <c r="C165" s="30">
        <v>40480.36</v>
      </c>
      <c r="D165" s="30" t="s">
        <v>46</v>
      </c>
      <c r="E165">
        <f t="shared" si="12"/>
        <v>59.013900701243891</v>
      </c>
      <c r="F165">
        <f t="shared" si="13"/>
        <v>59</v>
      </c>
      <c r="G165">
        <f t="shared" si="14"/>
        <v>0.59330000000045402</v>
      </c>
      <c r="I165">
        <f t="shared" si="15"/>
        <v>0.59330000000045402</v>
      </c>
      <c r="O165">
        <f t="shared" ca="1" si="16"/>
        <v>-0.60445139605837961</v>
      </c>
      <c r="Q165" s="2">
        <f t="shared" si="17"/>
        <v>25461.86</v>
      </c>
    </row>
    <row r="166" spans="1:17">
      <c r="A166" s="30" t="s">
        <v>421</v>
      </c>
      <c r="B166" s="33" t="s">
        <v>542</v>
      </c>
      <c r="C166" s="30">
        <v>40499.540999999997</v>
      </c>
      <c r="D166" s="30" t="s">
        <v>46</v>
      </c>
      <c r="E166">
        <f t="shared" si="12"/>
        <v>59.463301258396484</v>
      </c>
      <c r="F166">
        <f t="shared" si="13"/>
        <v>59.5</v>
      </c>
      <c r="G166">
        <f t="shared" si="14"/>
        <v>-1.5663500000009662</v>
      </c>
      <c r="I166">
        <f t="shared" si="15"/>
        <v>-1.5663500000009662</v>
      </c>
      <c r="O166">
        <f t="shared" ca="1" si="16"/>
        <v>-0.60570860003659022</v>
      </c>
      <c r="Q166" s="2">
        <f t="shared" si="17"/>
        <v>25481.040999999997</v>
      </c>
    </row>
    <row r="167" spans="1:17">
      <c r="A167" s="30" t="s">
        <v>52</v>
      </c>
      <c r="B167" s="33" t="s">
        <v>541</v>
      </c>
      <c r="C167" s="30">
        <v>40950.25</v>
      </c>
      <c r="D167" s="30" t="s">
        <v>46</v>
      </c>
      <c r="E167">
        <f t="shared" si="12"/>
        <v>70.023171740317196</v>
      </c>
      <c r="F167">
        <f t="shared" si="13"/>
        <v>70</v>
      </c>
      <c r="G167">
        <f t="shared" si="14"/>
        <v>0.98900000000139698</v>
      </c>
      <c r="I167">
        <f t="shared" si="15"/>
        <v>0.98900000000139698</v>
      </c>
      <c r="O167">
        <f t="shared" ca="1" si="16"/>
        <v>-0.63210988357901421</v>
      </c>
      <c r="Q167" s="2">
        <f t="shared" si="17"/>
        <v>25931.75</v>
      </c>
    </row>
    <row r="168" spans="1:17">
      <c r="A168" s="30" t="s">
        <v>235</v>
      </c>
      <c r="B168" s="33" t="s">
        <v>541</v>
      </c>
      <c r="C168" s="30">
        <v>41162.483</v>
      </c>
      <c r="D168" s="30" t="s">
        <v>46</v>
      </c>
      <c r="E168">
        <f t="shared" si="12"/>
        <v>74.995677263813434</v>
      </c>
      <c r="F168">
        <f t="shared" si="13"/>
        <v>75</v>
      </c>
      <c r="G168">
        <f t="shared" si="14"/>
        <v>-0.18449999999575084</v>
      </c>
      <c r="I168">
        <f t="shared" si="15"/>
        <v>-0.18449999999575084</v>
      </c>
      <c r="O168">
        <f t="shared" ca="1" si="16"/>
        <v>-0.64468192336112085</v>
      </c>
      <c r="Q168" s="2">
        <f t="shared" si="17"/>
        <v>26143.983</v>
      </c>
    </row>
    <row r="169" spans="1:17">
      <c r="A169" s="30" t="s">
        <v>235</v>
      </c>
      <c r="B169" s="33" t="s">
        <v>541</v>
      </c>
      <c r="C169" s="30">
        <v>41163.472000000002</v>
      </c>
      <c r="D169" s="30" t="s">
        <v>46</v>
      </c>
      <c r="E169">
        <f t="shared" si="12"/>
        <v>75.018849004130658</v>
      </c>
      <c r="F169">
        <f t="shared" si="13"/>
        <v>75</v>
      </c>
      <c r="G169">
        <f t="shared" si="14"/>
        <v>0.80450000000564614</v>
      </c>
      <c r="I169">
        <f t="shared" si="15"/>
        <v>0.80450000000564614</v>
      </c>
      <c r="O169">
        <f t="shared" ca="1" si="16"/>
        <v>-0.64468192336112085</v>
      </c>
      <c r="Q169" s="2">
        <f t="shared" si="17"/>
        <v>26144.972000000002</v>
      </c>
    </row>
    <row r="170" spans="1:17">
      <c r="A170" s="30" t="s">
        <v>235</v>
      </c>
      <c r="B170" s="33" t="s">
        <v>541</v>
      </c>
      <c r="C170" s="30">
        <v>41545.442000000003</v>
      </c>
      <c r="D170" s="30" t="s">
        <v>46</v>
      </c>
      <c r="E170">
        <f t="shared" si="12"/>
        <v>83.968201530881274</v>
      </c>
      <c r="F170">
        <f t="shared" si="13"/>
        <v>84</v>
      </c>
      <c r="G170">
        <f t="shared" si="14"/>
        <v>-1.3571999999985565</v>
      </c>
      <c r="I170">
        <f t="shared" si="15"/>
        <v>-1.3571999999985565</v>
      </c>
      <c r="O170">
        <f t="shared" ca="1" si="16"/>
        <v>-0.66731159496891279</v>
      </c>
      <c r="Q170" s="2">
        <f t="shared" si="17"/>
        <v>26526.942000000003</v>
      </c>
    </row>
    <row r="171" spans="1:17">
      <c r="A171" s="30" t="s">
        <v>52</v>
      </c>
      <c r="B171" s="33" t="s">
        <v>541</v>
      </c>
      <c r="C171" s="30">
        <v>41717.269999999997</v>
      </c>
      <c r="D171" s="30" t="s">
        <v>46</v>
      </c>
      <c r="E171">
        <f t="shared" si="12"/>
        <v>87.994039544249986</v>
      </c>
      <c r="F171">
        <f t="shared" si="13"/>
        <v>88</v>
      </c>
      <c r="G171">
        <f t="shared" si="14"/>
        <v>-0.25440000000526197</v>
      </c>
      <c r="I171">
        <f t="shared" si="15"/>
        <v>-0.25440000000526197</v>
      </c>
      <c r="O171">
        <f t="shared" ca="1" si="16"/>
        <v>-0.6773692267945981</v>
      </c>
      <c r="Q171" s="2">
        <f t="shared" si="17"/>
        <v>26698.769999999997</v>
      </c>
    </row>
    <row r="172" spans="1:17">
      <c r="A172" s="30" t="s">
        <v>52</v>
      </c>
      <c r="B172" s="33" t="s">
        <v>541</v>
      </c>
      <c r="C172" s="30">
        <v>41932.46</v>
      </c>
      <c r="D172" s="30" t="s">
        <v>46</v>
      </c>
      <c r="E172">
        <f t="shared" si="12"/>
        <v>93.035825994053582</v>
      </c>
      <c r="F172">
        <f t="shared" si="13"/>
        <v>93</v>
      </c>
      <c r="G172">
        <f t="shared" si="14"/>
        <v>1.5290999999997439</v>
      </c>
      <c r="I172">
        <f t="shared" si="15"/>
        <v>1.5290999999997439</v>
      </c>
      <c r="O172">
        <f t="shared" ca="1" si="16"/>
        <v>-0.68994126657670474</v>
      </c>
      <c r="Q172" s="2">
        <f t="shared" si="17"/>
        <v>26913.96</v>
      </c>
    </row>
    <row r="173" spans="1:17">
      <c r="A173" s="30" t="s">
        <v>235</v>
      </c>
      <c r="B173" s="33" t="s">
        <v>541</v>
      </c>
      <c r="C173" s="30">
        <v>42357.228999999999</v>
      </c>
      <c r="D173" s="30" t="s">
        <v>46</v>
      </c>
      <c r="E173">
        <f t="shared" si="12"/>
        <v>102.98793616876711</v>
      </c>
      <c r="F173">
        <f t="shared" si="13"/>
        <v>103</v>
      </c>
      <c r="G173">
        <f t="shared" si="14"/>
        <v>-0.51490000000194414</v>
      </c>
      <c r="I173">
        <f t="shared" si="15"/>
        <v>-0.51490000000194414</v>
      </c>
      <c r="O173">
        <f t="shared" ca="1" si="16"/>
        <v>-0.71508534614091801</v>
      </c>
      <c r="Q173" s="2">
        <f t="shared" si="17"/>
        <v>27338.728999999999</v>
      </c>
    </row>
    <row r="174" spans="1:17">
      <c r="A174" s="30" t="s">
        <v>74</v>
      </c>
      <c r="B174" s="33" t="s">
        <v>541</v>
      </c>
      <c r="C174" s="30">
        <v>42656.521999999997</v>
      </c>
      <c r="D174" s="30" t="s">
        <v>46</v>
      </c>
      <c r="E174">
        <f t="shared" si="12"/>
        <v>110.00021086517977</v>
      </c>
      <c r="F174">
        <f t="shared" si="13"/>
        <v>110</v>
      </c>
      <c r="G174">
        <f t="shared" si="14"/>
        <v>8.9999999981955625E-3</v>
      </c>
      <c r="I174">
        <f t="shared" si="15"/>
        <v>8.9999999981955625E-3</v>
      </c>
      <c r="O174">
        <f t="shared" ca="1" si="16"/>
        <v>-0.7326862018358673</v>
      </c>
      <c r="Q174" s="2">
        <f t="shared" si="17"/>
        <v>27638.021999999997</v>
      </c>
    </row>
    <row r="175" spans="1:17">
      <c r="A175" s="30" t="s">
        <v>74</v>
      </c>
      <c r="B175" s="33" t="s">
        <v>541</v>
      </c>
      <c r="C175" s="30">
        <v>42656.535000000003</v>
      </c>
      <c r="D175" s="30" t="s">
        <v>46</v>
      </c>
      <c r="E175">
        <f t="shared" si="12"/>
        <v>110.00051544821746</v>
      </c>
      <c r="F175">
        <f t="shared" si="13"/>
        <v>110</v>
      </c>
      <c r="G175">
        <f t="shared" si="14"/>
        <v>2.200000000448199E-2</v>
      </c>
      <c r="I175">
        <f t="shared" si="15"/>
        <v>2.200000000448199E-2</v>
      </c>
      <c r="O175">
        <f t="shared" ca="1" si="16"/>
        <v>-0.7326862018358673</v>
      </c>
      <c r="Q175" s="2">
        <f t="shared" si="17"/>
        <v>27638.035000000003</v>
      </c>
    </row>
    <row r="176" spans="1:17">
      <c r="A176" s="30" t="s">
        <v>74</v>
      </c>
      <c r="B176" s="33" t="s">
        <v>541</v>
      </c>
      <c r="C176" s="30">
        <v>42657.606</v>
      </c>
      <c r="D176" s="30" t="s">
        <v>46</v>
      </c>
      <c r="E176">
        <f t="shared" si="12"/>
        <v>110.02560840461749</v>
      </c>
      <c r="F176">
        <f t="shared" si="13"/>
        <v>110</v>
      </c>
      <c r="G176">
        <f t="shared" si="14"/>
        <v>1.0930000000007567</v>
      </c>
      <c r="I176">
        <f t="shared" si="15"/>
        <v>1.0930000000007567</v>
      </c>
      <c r="O176">
        <f t="shared" ca="1" si="16"/>
        <v>-0.7326862018358673</v>
      </c>
      <c r="Q176" s="2">
        <f t="shared" si="17"/>
        <v>27639.106</v>
      </c>
    </row>
    <row r="177" spans="1:17">
      <c r="A177" s="30" t="s">
        <v>74</v>
      </c>
      <c r="B177" s="33" t="s">
        <v>541</v>
      </c>
      <c r="C177" s="30">
        <v>42657.623</v>
      </c>
      <c r="D177" s="30" t="s">
        <v>46</v>
      </c>
      <c r="E177">
        <f t="shared" si="12"/>
        <v>110.02600670551271</v>
      </c>
      <c r="F177">
        <f t="shared" si="13"/>
        <v>110</v>
      </c>
      <c r="G177">
        <f t="shared" si="14"/>
        <v>1.1100000000005821</v>
      </c>
      <c r="I177">
        <f t="shared" si="15"/>
        <v>1.1100000000005821</v>
      </c>
      <c r="O177">
        <f t="shared" ca="1" si="16"/>
        <v>-0.7326862018358673</v>
      </c>
      <c r="Q177" s="2">
        <f t="shared" si="17"/>
        <v>27639.123</v>
      </c>
    </row>
    <row r="178" spans="1:17">
      <c r="A178" s="30" t="s">
        <v>52</v>
      </c>
      <c r="B178" s="33" t="s">
        <v>541</v>
      </c>
      <c r="C178" s="30">
        <v>42697.45</v>
      </c>
      <c r="D178" s="30" t="s">
        <v>46</v>
      </c>
      <c r="E178">
        <f t="shared" si="12"/>
        <v>110.95913198520189</v>
      </c>
      <c r="F178">
        <f t="shared" si="13"/>
        <v>111</v>
      </c>
      <c r="G178">
        <f t="shared" si="14"/>
        <v>-1.7443000000057509</v>
      </c>
      <c r="I178">
        <f t="shared" si="15"/>
        <v>-1.7443000000057509</v>
      </c>
      <c r="O178">
        <f t="shared" ca="1" si="16"/>
        <v>-0.73520060979228874</v>
      </c>
      <c r="Q178" s="2">
        <f t="shared" si="17"/>
        <v>27678.949999999997</v>
      </c>
    </row>
    <row r="179" spans="1:17">
      <c r="A179" s="30" t="s">
        <v>52</v>
      </c>
      <c r="B179" s="33" t="s">
        <v>541</v>
      </c>
      <c r="C179" s="30">
        <v>44490.49</v>
      </c>
      <c r="D179" s="30" t="s">
        <v>46</v>
      </c>
      <c r="E179">
        <f t="shared" si="12"/>
        <v>152.96909887936869</v>
      </c>
      <c r="F179">
        <f t="shared" si="13"/>
        <v>153</v>
      </c>
      <c r="G179">
        <f t="shared" si="14"/>
        <v>-1.3189000000056694</v>
      </c>
      <c r="I179">
        <f t="shared" si="15"/>
        <v>-1.3189000000056694</v>
      </c>
      <c r="O179">
        <f t="shared" ca="1" si="16"/>
        <v>-0.84080574396198449</v>
      </c>
      <c r="Q179" s="2">
        <f t="shared" si="17"/>
        <v>29471.989999999998</v>
      </c>
    </row>
    <row r="180" spans="1:17">
      <c r="C180" s="14"/>
      <c r="D180" s="14"/>
    </row>
    <row r="181" spans="1:17">
      <c r="C181" s="14"/>
      <c r="D181" s="14"/>
    </row>
    <row r="182" spans="1:17">
      <c r="C182" s="14"/>
      <c r="D182" s="14"/>
    </row>
    <row r="183" spans="1:17">
      <c r="C183" s="14"/>
      <c r="D183" s="14"/>
    </row>
    <row r="184" spans="1:17">
      <c r="C184" s="14"/>
      <c r="D184" s="14"/>
    </row>
    <row r="185" spans="1:17">
      <c r="C185" s="14"/>
      <c r="D185" s="14"/>
    </row>
    <row r="186" spans="1:17">
      <c r="C186" s="14"/>
      <c r="D186" s="14"/>
    </row>
    <row r="187" spans="1:17">
      <c r="C187" s="14"/>
      <c r="D187" s="14"/>
    </row>
    <row r="188" spans="1:17">
      <c r="C188" s="14"/>
      <c r="D188" s="14"/>
    </row>
    <row r="189" spans="1:17">
      <c r="C189" s="14"/>
      <c r="D189" s="14"/>
    </row>
    <row r="190" spans="1:17">
      <c r="C190" s="14"/>
      <c r="D190" s="14"/>
    </row>
    <row r="191" spans="1:17">
      <c r="C191" s="14"/>
      <c r="D191" s="14"/>
    </row>
    <row r="192" spans="1:17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  <row r="2625" spans="3:4">
      <c r="C2625" s="14"/>
      <c r="D2625" s="14"/>
    </row>
    <row r="2626" spans="3:4">
      <c r="C2626" s="14"/>
      <c r="D2626" s="14"/>
    </row>
    <row r="2627" spans="3:4">
      <c r="C2627" s="14"/>
      <c r="D2627" s="14"/>
    </row>
    <row r="2628" spans="3:4">
      <c r="C2628" s="14"/>
      <c r="D2628" s="14"/>
    </row>
    <row r="2629" spans="3:4">
      <c r="C2629" s="14"/>
      <c r="D2629" s="14"/>
    </row>
    <row r="2630" spans="3:4">
      <c r="C2630" s="14"/>
      <c r="D2630" s="14"/>
    </row>
    <row r="2631" spans="3:4">
      <c r="C2631" s="14"/>
      <c r="D2631" s="14"/>
    </row>
    <row r="2632" spans="3:4">
      <c r="C2632" s="14"/>
      <c r="D2632" s="14"/>
    </row>
    <row r="2633" spans="3:4">
      <c r="C2633" s="14"/>
      <c r="D2633" s="14"/>
    </row>
    <row r="2634" spans="3:4">
      <c r="C2634" s="14"/>
      <c r="D2634" s="14"/>
    </row>
    <row r="2635" spans="3:4">
      <c r="C2635" s="14"/>
      <c r="D2635" s="14"/>
    </row>
    <row r="2636" spans="3:4">
      <c r="C2636" s="14"/>
      <c r="D2636" s="14"/>
    </row>
    <row r="2637" spans="3:4">
      <c r="C2637" s="14"/>
      <c r="D2637" s="14"/>
    </row>
    <row r="2638" spans="3:4">
      <c r="C2638" s="14"/>
      <c r="D2638" s="14"/>
    </row>
    <row r="2639" spans="3:4">
      <c r="C2639" s="14"/>
      <c r="D2639" s="14"/>
    </row>
    <row r="2640" spans="3:4">
      <c r="C2640" s="14"/>
      <c r="D2640" s="14"/>
    </row>
    <row r="2641" spans="3:4">
      <c r="C2641" s="14"/>
      <c r="D2641" s="14"/>
    </row>
    <row r="2642" spans="3:4">
      <c r="C2642" s="14"/>
      <c r="D2642" s="14"/>
    </row>
    <row r="2643" spans="3:4">
      <c r="C2643" s="14"/>
      <c r="D2643" s="14"/>
    </row>
    <row r="2644" spans="3:4">
      <c r="C2644" s="14"/>
      <c r="D2644" s="14"/>
    </row>
    <row r="2645" spans="3:4">
      <c r="C2645" s="14"/>
      <c r="D2645" s="14"/>
    </row>
    <row r="2646" spans="3:4">
      <c r="C2646" s="14"/>
      <c r="D2646" s="14"/>
    </row>
    <row r="2647" spans="3:4">
      <c r="C2647" s="14"/>
      <c r="D2647" s="14"/>
    </row>
    <row r="2648" spans="3:4">
      <c r="C2648" s="14"/>
      <c r="D2648" s="14"/>
    </row>
    <row r="2649" spans="3:4">
      <c r="C2649" s="14"/>
      <c r="D2649" s="14"/>
    </row>
    <row r="2650" spans="3:4">
      <c r="C2650" s="14"/>
      <c r="D2650" s="14"/>
    </row>
    <row r="2651" spans="3:4">
      <c r="C2651" s="14"/>
      <c r="D2651" s="14"/>
    </row>
    <row r="2652" spans="3:4">
      <c r="C2652" s="14"/>
      <c r="D2652" s="14"/>
    </row>
    <row r="2653" spans="3:4">
      <c r="C2653" s="14"/>
      <c r="D2653" s="14"/>
    </row>
    <row r="2654" spans="3:4">
      <c r="C2654" s="14"/>
      <c r="D2654" s="14"/>
    </row>
    <row r="2655" spans="3:4">
      <c r="C2655" s="14"/>
      <c r="D2655" s="14"/>
    </row>
    <row r="2656" spans="3:4">
      <c r="C2656" s="14"/>
      <c r="D2656" s="14"/>
    </row>
    <row r="2657" spans="3:4">
      <c r="C2657" s="14"/>
      <c r="D2657" s="14"/>
    </row>
    <row r="2658" spans="3:4">
      <c r="C2658" s="14"/>
      <c r="D2658" s="14"/>
    </row>
    <row r="2659" spans="3:4">
      <c r="C2659" s="14"/>
      <c r="D2659" s="14"/>
    </row>
    <row r="2660" spans="3:4">
      <c r="C2660" s="14"/>
      <c r="D2660" s="14"/>
    </row>
    <row r="2661" spans="3:4">
      <c r="C2661" s="14"/>
      <c r="D2661" s="14"/>
    </row>
    <row r="2662" spans="3:4">
      <c r="C2662" s="14"/>
      <c r="D2662" s="14"/>
    </row>
    <row r="2663" spans="3:4">
      <c r="C2663" s="14"/>
      <c r="D2663" s="14"/>
    </row>
    <row r="2664" spans="3:4">
      <c r="C2664" s="14"/>
      <c r="D2664" s="14"/>
    </row>
    <row r="2665" spans="3:4">
      <c r="C2665" s="14"/>
      <c r="D2665" s="14"/>
    </row>
    <row r="2666" spans="3:4">
      <c r="C2666" s="14"/>
      <c r="D2666" s="14"/>
    </row>
    <row r="2667" spans="3:4">
      <c r="C2667" s="14"/>
      <c r="D2667" s="14"/>
    </row>
    <row r="2668" spans="3:4">
      <c r="C2668" s="14"/>
      <c r="D2668" s="14"/>
    </row>
    <row r="2669" spans="3:4">
      <c r="C2669" s="14"/>
      <c r="D2669" s="14"/>
    </row>
    <row r="2670" spans="3:4">
      <c r="C2670" s="14"/>
      <c r="D2670" s="14"/>
    </row>
    <row r="2671" spans="3:4">
      <c r="C2671" s="14"/>
      <c r="D2671" s="14"/>
    </row>
    <row r="2672" spans="3:4">
      <c r="C2672" s="14"/>
      <c r="D2672" s="14"/>
    </row>
    <row r="2673" spans="3:4">
      <c r="C2673" s="14"/>
      <c r="D2673" s="14"/>
    </row>
    <row r="2674" spans="3:4">
      <c r="C2674" s="14"/>
      <c r="D2674" s="14"/>
    </row>
    <row r="2675" spans="3:4">
      <c r="C2675" s="14"/>
      <c r="D2675" s="14"/>
    </row>
    <row r="2676" spans="3:4">
      <c r="C2676" s="14"/>
      <c r="D2676" s="14"/>
    </row>
    <row r="2677" spans="3:4">
      <c r="C2677" s="14"/>
      <c r="D2677" s="14"/>
    </row>
    <row r="2678" spans="3:4">
      <c r="C2678" s="14"/>
      <c r="D2678" s="14"/>
    </row>
    <row r="2679" spans="3:4">
      <c r="C2679" s="14"/>
      <c r="D2679" s="14"/>
    </row>
    <row r="2680" spans="3:4">
      <c r="C2680" s="14"/>
      <c r="D2680" s="14"/>
    </row>
    <row r="2681" spans="3:4">
      <c r="C2681" s="14"/>
      <c r="D2681" s="14"/>
    </row>
    <row r="2682" spans="3:4">
      <c r="C2682" s="14"/>
      <c r="D2682" s="14"/>
    </row>
    <row r="2683" spans="3:4">
      <c r="C2683" s="14"/>
      <c r="D2683" s="14"/>
    </row>
    <row r="2684" spans="3:4">
      <c r="C2684" s="14"/>
      <c r="D2684" s="14"/>
    </row>
    <row r="2685" spans="3:4">
      <c r="C2685" s="14"/>
      <c r="D2685" s="14"/>
    </row>
    <row r="2686" spans="3:4">
      <c r="C2686" s="14"/>
      <c r="D2686" s="14"/>
    </row>
    <row r="2687" spans="3:4">
      <c r="C2687" s="14"/>
      <c r="D2687" s="14"/>
    </row>
    <row r="2688" spans="3:4">
      <c r="C2688" s="14"/>
      <c r="D2688" s="14"/>
    </row>
    <row r="2689" spans="3:4">
      <c r="C2689" s="14"/>
      <c r="D2689" s="14"/>
    </row>
    <row r="2690" spans="3:4">
      <c r="C2690" s="14"/>
      <c r="D2690" s="14"/>
    </row>
    <row r="2691" spans="3:4">
      <c r="C2691" s="14"/>
      <c r="D2691" s="14"/>
    </row>
    <row r="2692" spans="3:4">
      <c r="C2692" s="14"/>
      <c r="D2692" s="14"/>
    </row>
    <row r="2693" spans="3:4">
      <c r="C2693" s="14"/>
      <c r="D2693" s="14"/>
    </row>
    <row r="2694" spans="3:4">
      <c r="C2694" s="14"/>
      <c r="D2694" s="14"/>
    </row>
    <row r="2695" spans="3:4">
      <c r="C2695" s="14"/>
      <c r="D2695" s="14"/>
    </row>
    <row r="2696" spans="3:4">
      <c r="C2696" s="14"/>
      <c r="D2696" s="14"/>
    </row>
    <row r="2697" spans="3:4">
      <c r="C2697" s="14"/>
      <c r="D2697" s="14"/>
    </row>
    <row r="2698" spans="3:4">
      <c r="C2698" s="14"/>
      <c r="D2698" s="14"/>
    </row>
    <row r="2699" spans="3:4">
      <c r="C2699" s="14"/>
      <c r="D2699" s="14"/>
    </row>
    <row r="2700" spans="3:4">
      <c r="C2700" s="14"/>
      <c r="D2700" s="14"/>
    </row>
    <row r="2701" spans="3:4">
      <c r="C2701" s="14"/>
      <c r="D2701" s="14"/>
    </row>
    <row r="2702" spans="3:4">
      <c r="C2702" s="14"/>
      <c r="D2702" s="14"/>
    </row>
    <row r="2703" spans="3:4">
      <c r="C2703" s="14"/>
      <c r="D2703" s="14"/>
    </row>
    <row r="2704" spans="3:4">
      <c r="C2704" s="14"/>
      <c r="D2704" s="14"/>
    </row>
    <row r="2705" spans="3:4">
      <c r="C2705" s="14"/>
      <c r="D2705" s="14"/>
    </row>
    <row r="2706" spans="3:4">
      <c r="C2706" s="14"/>
      <c r="D2706" s="14"/>
    </row>
    <row r="2707" spans="3:4">
      <c r="C2707" s="14"/>
      <c r="D2707" s="14"/>
    </row>
    <row r="2708" spans="3:4">
      <c r="C2708" s="14"/>
      <c r="D2708" s="14"/>
    </row>
    <row r="2709" spans="3:4">
      <c r="C2709" s="14"/>
      <c r="D2709" s="14"/>
    </row>
    <row r="2710" spans="3:4">
      <c r="C2710" s="14"/>
      <c r="D2710" s="14"/>
    </row>
    <row r="2711" spans="3:4">
      <c r="C2711" s="14"/>
      <c r="D2711" s="14"/>
    </row>
    <row r="2712" spans="3:4">
      <c r="C2712" s="14"/>
      <c r="D2712" s="14"/>
    </row>
    <row r="2713" spans="3:4">
      <c r="C2713" s="14"/>
      <c r="D2713" s="14"/>
    </row>
    <row r="2714" spans="3:4">
      <c r="C2714" s="14"/>
      <c r="D2714" s="14"/>
    </row>
    <row r="2715" spans="3:4">
      <c r="C2715" s="14"/>
      <c r="D2715" s="14"/>
    </row>
    <row r="2716" spans="3:4">
      <c r="C2716" s="14"/>
      <c r="D2716" s="14"/>
    </row>
    <row r="2717" spans="3:4">
      <c r="C2717" s="14"/>
      <c r="D2717" s="14"/>
    </row>
    <row r="2718" spans="3:4">
      <c r="C2718" s="14"/>
      <c r="D2718" s="14"/>
    </row>
    <row r="2719" spans="3:4">
      <c r="C2719" s="14"/>
      <c r="D2719" s="14"/>
    </row>
    <row r="2720" spans="3:4">
      <c r="C2720" s="14"/>
      <c r="D2720" s="14"/>
    </row>
    <row r="2721" spans="3:4">
      <c r="C2721" s="14"/>
      <c r="D2721" s="14"/>
    </row>
    <row r="2722" spans="3:4">
      <c r="C2722" s="14"/>
      <c r="D2722" s="14"/>
    </row>
    <row r="2723" spans="3:4">
      <c r="C2723" s="14"/>
      <c r="D2723" s="14"/>
    </row>
    <row r="2724" spans="3:4">
      <c r="C2724" s="14"/>
      <c r="D2724" s="14"/>
    </row>
    <row r="2725" spans="3:4">
      <c r="C2725" s="14"/>
      <c r="D2725" s="14"/>
    </row>
    <row r="2726" spans="3:4">
      <c r="C2726" s="14"/>
      <c r="D2726" s="14"/>
    </row>
    <row r="2727" spans="3:4">
      <c r="C2727" s="14"/>
      <c r="D2727" s="14"/>
    </row>
    <row r="2728" spans="3:4">
      <c r="C2728" s="14"/>
      <c r="D2728" s="14"/>
    </row>
    <row r="2729" spans="3:4">
      <c r="C2729" s="14"/>
      <c r="D2729" s="14"/>
    </row>
    <row r="2730" spans="3:4">
      <c r="C2730" s="14"/>
      <c r="D2730" s="14"/>
    </row>
    <row r="2731" spans="3:4">
      <c r="C2731" s="14"/>
      <c r="D2731" s="14"/>
    </row>
    <row r="2732" spans="3:4">
      <c r="C2732" s="14"/>
      <c r="D2732" s="14"/>
    </row>
    <row r="2733" spans="3:4">
      <c r="C2733" s="14"/>
      <c r="D2733" s="14"/>
    </row>
    <row r="2734" spans="3:4">
      <c r="C2734" s="14"/>
      <c r="D2734" s="14"/>
    </row>
    <row r="2735" spans="3:4">
      <c r="C2735" s="14"/>
      <c r="D2735" s="14"/>
    </row>
    <row r="2736" spans="3:4">
      <c r="C2736" s="14"/>
      <c r="D2736" s="14"/>
    </row>
    <row r="2737" spans="3:4">
      <c r="C2737" s="14"/>
      <c r="D2737" s="14"/>
    </row>
    <row r="2738" spans="3:4">
      <c r="C2738" s="14"/>
      <c r="D2738" s="14"/>
    </row>
    <row r="2739" spans="3:4">
      <c r="C2739" s="14"/>
      <c r="D2739" s="14"/>
    </row>
    <row r="2740" spans="3:4">
      <c r="C2740" s="14"/>
      <c r="D2740" s="14"/>
    </row>
    <row r="2741" spans="3:4">
      <c r="C2741" s="14"/>
      <c r="D2741" s="14"/>
    </row>
    <row r="2742" spans="3:4">
      <c r="C2742" s="14"/>
      <c r="D2742" s="14"/>
    </row>
    <row r="2743" spans="3:4">
      <c r="C2743" s="14"/>
      <c r="D2743" s="14"/>
    </row>
    <row r="2744" spans="3:4">
      <c r="C2744" s="14"/>
      <c r="D2744" s="14"/>
    </row>
    <row r="2745" spans="3:4">
      <c r="C2745" s="14"/>
      <c r="D2745" s="14"/>
    </row>
    <row r="2746" spans="3:4">
      <c r="C2746" s="14"/>
      <c r="D2746" s="14"/>
    </row>
    <row r="2747" spans="3:4">
      <c r="C2747" s="14"/>
      <c r="D2747" s="14"/>
    </row>
    <row r="2748" spans="3:4">
      <c r="C2748" s="14"/>
      <c r="D2748" s="14"/>
    </row>
    <row r="2749" spans="3:4">
      <c r="C2749" s="14"/>
      <c r="D2749" s="14"/>
    </row>
    <row r="2750" spans="3:4">
      <c r="C2750" s="14"/>
      <c r="D2750" s="14"/>
    </row>
    <row r="2751" spans="3:4">
      <c r="C2751" s="14"/>
      <c r="D2751" s="14"/>
    </row>
    <row r="2752" spans="3:4">
      <c r="C2752" s="14"/>
      <c r="D2752" s="14"/>
    </row>
    <row r="2753" spans="3:4">
      <c r="C2753" s="14"/>
      <c r="D2753" s="14"/>
    </row>
    <row r="2754" spans="3:4">
      <c r="C2754" s="14"/>
      <c r="D2754" s="14"/>
    </row>
    <row r="2755" spans="3:4">
      <c r="C2755" s="14"/>
      <c r="D2755" s="14"/>
    </row>
    <row r="2756" spans="3:4">
      <c r="C2756" s="14"/>
      <c r="D2756" s="14"/>
    </row>
    <row r="2757" spans="3:4">
      <c r="C2757" s="14"/>
      <c r="D2757" s="14"/>
    </row>
    <row r="2758" spans="3:4">
      <c r="C2758" s="14"/>
      <c r="D2758" s="14"/>
    </row>
    <row r="2759" spans="3:4">
      <c r="C2759" s="14"/>
      <c r="D2759" s="14"/>
    </row>
    <row r="2760" spans="3:4">
      <c r="C2760" s="14"/>
      <c r="D2760" s="14"/>
    </row>
    <row r="2761" spans="3:4">
      <c r="C2761" s="14"/>
      <c r="D2761" s="14"/>
    </row>
    <row r="2762" spans="3:4">
      <c r="C2762" s="14"/>
      <c r="D2762" s="14"/>
    </row>
    <row r="2763" spans="3:4">
      <c r="C2763" s="14"/>
      <c r="D2763" s="14"/>
    </row>
    <row r="2764" spans="3:4">
      <c r="C2764" s="14"/>
      <c r="D2764" s="14"/>
    </row>
    <row r="2765" spans="3:4">
      <c r="C2765" s="14"/>
      <c r="D2765" s="14"/>
    </row>
    <row r="2766" spans="3:4">
      <c r="C2766" s="14"/>
      <c r="D2766" s="14"/>
    </row>
    <row r="2767" spans="3:4">
      <c r="C2767" s="14"/>
      <c r="D2767" s="14"/>
    </row>
    <row r="2768" spans="3:4">
      <c r="C2768" s="14"/>
      <c r="D2768" s="14"/>
    </row>
    <row r="2769" spans="3:4">
      <c r="C2769" s="14"/>
      <c r="D2769" s="14"/>
    </row>
    <row r="2770" spans="3:4">
      <c r="C2770" s="14"/>
      <c r="D2770" s="14"/>
    </row>
    <row r="2771" spans="3:4">
      <c r="C2771" s="14"/>
      <c r="D2771" s="14"/>
    </row>
    <row r="2772" spans="3:4">
      <c r="C2772" s="14"/>
      <c r="D2772" s="14"/>
    </row>
    <row r="2773" spans="3:4">
      <c r="C2773" s="14"/>
      <c r="D2773" s="14"/>
    </row>
    <row r="2774" spans="3:4">
      <c r="C2774" s="14"/>
      <c r="D2774" s="14"/>
    </row>
    <row r="2775" spans="3:4">
      <c r="C2775" s="14"/>
      <c r="D2775" s="14"/>
    </row>
    <row r="2776" spans="3:4">
      <c r="C2776" s="14"/>
      <c r="D2776" s="14"/>
    </row>
    <row r="2777" spans="3:4">
      <c r="C2777" s="14"/>
      <c r="D2777" s="14"/>
    </row>
    <row r="2778" spans="3:4">
      <c r="C2778" s="14"/>
      <c r="D2778" s="14"/>
    </row>
    <row r="2779" spans="3:4">
      <c r="C2779" s="14"/>
      <c r="D2779" s="14"/>
    </row>
    <row r="2780" spans="3:4">
      <c r="C2780" s="14"/>
      <c r="D2780" s="14"/>
    </row>
    <row r="2781" spans="3:4">
      <c r="C2781" s="14"/>
      <c r="D2781" s="14"/>
    </row>
    <row r="2782" spans="3:4">
      <c r="C2782" s="14"/>
      <c r="D2782" s="14"/>
    </row>
    <row r="2783" spans="3:4">
      <c r="C2783" s="14"/>
      <c r="D2783" s="14"/>
    </row>
    <row r="2784" spans="3:4">
      <c r="C2784" s="14"/>
      <c r="D2784" s="14"/>
    </row>
    <row r="2785" spans="3:4">
      <c r="C2785" s="14"/>
      <c r="D2785" s="14"/>
    </row>
    <row r="2786" spans="3:4">
      <c r="C2786" s="14"/>
      <c r="D2786" s="14"/>
    </row>
    <row r="2787" spans="3:4">
      <c r="C2787" s="14"/>
      <c r="D2787" s="14"/>
    </row>
    <row r="2788" spans="3:4">
      <c r="C2788" s="14"/>
      <c r="D2788" s="14"/>
    </row>
    <row r="2789" spans="3:4">
      <c r="C2789" s="14"/>
      <c r="D2789" s="14"/>
    </row>
    <row r="2790" spans="3:4">
      <c r="C2790" s="14"/>
      <c r="D2790" s="14"/>
    </row>
    <row r="2791" spans="3:4">
      <c r="C2791" s="14"/>
      <c r="D2791" s="14"/>
    </row>
    <row r="2792" spans="3:4">
      <c r="C2792" s="14"/>
      <c r="D2792" s="14"/>
    </row>
    <row r="2793" spans="3:4">
      <c r="C2793" s="14"/>
      <c r="D2793" s="14"/>
    </row>
    <row r="2794" spans="3:4">
      <c r="C2794" s="14"/>
      <c r="D2794" s="14"/>
    </row>
    <row r="2795" spans="3:4">
      <c r="C2795" s="14"/>
      <c r="D2795" s="14"/>
    </row>
    <row r="2796" spans="3:4">
      <c r="C2796" s="14"/>
      <c r="D2796" s="14"/>
    </row>
    <row r="2797" spans="3:4">
      <c r="C2797" s="14"/>
      <c r="D2797" s="14"/>
    </row>
    <row r="2798" spans="3:4">
      <c r="C2798" s="14"/>
      <c r="D2798" s="14"/>
    </row>
    <row r="2799" spans="3:4">
      <c r="C2799" s="14"/>
      <c r="D2799" s="14"/>
    </row>
    <row r="2800" spans="3:4">
      <c r="C2800" s="14"/>
      <c r="D2800" s="14"/>
    </row>
    <row r="2801" spans="3:4">
      <c r="C2801" s="14"/>
      <c r="D2801" s="14"/>
    </row>
    <row r="2802" spans="3:4">
      <c r="C2802" s="14"/>
      <c r="D2802" s="14"/>
    </row>
    <row r="2803" spans="3:4">
      <c r="C2803" s="14"/>
      <c r="D2803" s="14"/>
    </row>
    <row r="2804" spans="3:4">
      <c r="C2804" s="14"/>
      <c r="D2804" s="14"/>
    </row>
    <row r="2805" spans="3:4">
      <c r="C2805" s="14"/>
      <c r="D2805" s="14"/>
    </row>
    <row r="2806" spans="3:4">
      <c r="C2806" s="14"/>
      <c r="D2806" s="14"/>
    </row>
    <row r="2807" spans="3:4">
      <c r="C2807" s="14"/>
      <c r="D2807" s="14"/>
    </row>
    <row r="2808" spans="3:4">
      <c r="C2808" s="14"/>
      <c r="D2808" s="14"/>
    </row>
    <row r="2809" spans="3:4">
      <c r="C2809" s="14"/>
      <c r="D2809" s="14"/>
    </row>
    <row r="2810" spans="3:4">
      <c r="C2810" s="14"/>
      <c r="D2810" s="14"/>
    </row>
    <row r="2811" spans="3:4">
      <c r="C2811" s="14"/>
      <c r="D2811" s="14"/>
    </row>
    <row r="2812" spans="3:4">
      <c r="C2812" s="14"/>
      <c r="D2812" s="14"/>
    </row>
    <row r="2813" spans="3:4">
      <c r="C2813" s="14"/>
      <c r="D2813" s="14"/>
    </row>
    <row r="2814" spans="3:4">
      <c r="C2814" s="14"/>
      <c r="D2814" s="14"/>
    </row>
    <row r="2815" spans="3:4">
      <c r="C2815" s="14"/>
      <c r="D2815" s="14"/>
    </row>
    <row r="2816" spans="3:4">
      <c r="C2816" s="14"/>
      <c r="D2816" s="14"/>
    </row>
    <row r="2817" spans="3:4">
      <c r="C2817" s="14"/>
      <c r="D2817" s="14"/>
    </row>
    <row r="2818" spans="3:4">
      <c r="C2818" s="14"/>
      <c r="D2818" s="14"/>
    </row>
    <row r="2819" spans="3:4">
      <c r="C2819" s="14"/>
      <c r="D2819" s="14"/>
    </row>
    <row r="2820" spans="3:4">
      <c r="C2820" s="14"/>
      <c r="D2820" s="14"/>
    </row>
    <row r="2821" spans="3:4">
      <c r="C2821" s="14"/>
      <c r="D2821" s="14"/>
    </row>
    <row r="2822" spans="3:4">
      <c r="C2822" s="14"/>
      <c r="D2822" s="14"/>
    </row>
    <row r="2823" spans="3:4">
      <c r="C2823" s="14"/>
      <c r="D2823" s="14"/>
    </row>
    <row r="2824" spans="3:4">
      <c r="C2824" s="14"/>
      <c r="D2824" s="14"/>
    </row>
    <row r="2825" spans="3:4">
      <c r="C2825" s="14"/>
      <c r="D2825" s="14"/>
    </row>
    <row r="2826" spans="3:4">
      <c r="C2826" s="14"/>
      <c r="D2826" s="14"/>
    </row>
    <row r="2827" spans="3:4">
      <c r="C2827" s="14"/>
      <c r="D2827" s="14"/>
    </row>
    <row r="2828" spans="3:4">
      <c r="C2828" s="14"/>
      <c r="D2828" s="14"/>
    </row>
    <row r="2829" spans="3:4">
      <c r="C2829" s="14"/>
      <c r="D2829" s="14"/>
    </row>
    <row r="2830" spans="3:4">
      <c r="C2830" s="14"/>
      <c r="D2830" s="14"/>
    </row>
    <row r="2831" spans="3:4">
      <c r="C2831" s="14"/>
      <c r="D2831" s="14"/>
    </row>
    <row r="2832" spans="3:4">
      <c r="C2832" s="14"/>
      <c r="D2832" s="14"/>
    </row>
    <row r="2833" spans="3:4">
      <c r="C2833" s="14"/>
      <c r="D2833" s="14"/>
    </row>
    <row r="2834" spans="3:4">
      <c r="C2834" s="14"/>
      <c r="D2834" s="14"/>
    </row>
    <row r="2835" spans="3:4">
      <c r="C2835" s="14"/>
      <c r="D2835" s="14"/>
    </row>
    <row r="2836" spans="3:4">
      <c r="C2836" s="14"/>
      <c r="D2836" s="14"/>
    </row>
    <row r="2837" spans="3:4">
      <c r="C2837" s="14"/>
      <c r="D2837" s="14"/>
    </row>
    <row r="2838" spans="3:4">
      <c r="C2838" s="14"/>
      <c r="D2838" s="14"/>
    </row>
    <row r="2839" spans="3:4">
      <c r="C2839" s="14"/>
      <c r="D2839" s="14"/>
    </row>
    <row r="2840" spans="3:4">
      <c r="C2840" s="14"/>
      <c r="D2840" s="14"/>
    </row>
    <row r="2841" spans="3:4">
      <c r="C2841" s="14"/>
      <c r="D2841" s="14"/>
    </row>
    <row r="2842" spans="3:4">
      <c r="C2842" s="14"/>
      <c r="D2842" s="14"/>
    </row>
    <row r="2843" spans="3:4">
      <c r="C2843" s="14"/>
      <c r="D2843" s="14"/>
    </row>
    <row r="2844" spans="3:4">
      <c r="C2844" s="14"/>
      <c r="D2844" s="14"/>
    </row>
    <row r="2845" spans="3:4">
      <c r="C2845" s="14"/>
      <c r="D2845" s="14"/>
    </row>
    <row r="2846" spans="3:4">
      <c r="C2846" s="14"/>
      <c r="D2846" s="14"/>
    </row>
    <row r="2847" spans="3:4">
      <c r="C2847" s="14"/>
      <c r="D2847" s="14"/>
    </row>
    <row r="2848" spans="3:4">
      <c r="C2848" s="14"/>
      <c r="D2848" s="14"/>
    </row>
    <row r="2849" spans="3:4">
      <c r="C2849" s="14"/>
      <c r="D2849" s="14"/>
    </row>
    <row r="2850" spans="3:4">
      <c r="C2850" s="14"/>
      <c r="D2850" s="14"/>
    </row>
    <row r="2851" spans="3:4">
      <c r="C2851" s="14"/>
      <c r="D2851" s="14"/>
    </row>
    <row r="2852" spans="3:4">
      <c r="C2852" s="14"/>
      <c r="D2852" s="14"/>
    </row>
    <row r="2853" spans="3:4">
      <c r="C2853" s="14"/>
      <c r="D2853" s="14"/>
    </row>
    <row r="2854" spans="3:4">
      <c r="C2854" s="14"/>
      <c r="D2854" s="14"/>
    </row>
    <row r="2855" spans="3:4">
      <c r="C2855" s="14"/>
      <c r="D2855" s="14"/>
    </row>
    <row r="2856" spans="3:4">
      <c r="C2856" s="14"/>
      <c r="D2856" s="14"/>
    </row>
    <row r="2857" spans="3:4">
      <c r="C2857" s="14"/>
      <c r="D2857" s="14"/>
    </row>
    <row r="2858" spans="3:4">
      <c r="C2858" s="14"/>
      <c r="D2858" s="14"/>
    </row>
    <row r="2859" spans="3:4">
      <c r="C2859" s="14"/>
      <c r="D2859" s="14"/>
    </row>
    <row r="2860" spans="3:4">
      <c r="C2860" s="14"/>
      <c r="D2860" s="14"/>
    </row>
    <row r="2861" spans="3:4">
      <c r="C2861" s="14"/>
      <c r="D2861" s="14"/>
    </row>
    <row r="2862" spans="3:4">
      <c r="C2862" s="14"/>
      <c r="D2862" s="14"/>
    </row>
    <row r="2863" spans="3:4">
      <c r="C2863" s="14"/>
      <c r="D2863" s="14"/>
    </row>
    <row r="2864" spans="3:4">
      <c r="C2864" s="14"/>
      <c r="D2864" s="14"/>
    </row>
    <row r="2865" spans="3:4">
      <c r="C2865" s="14"/>
      <c r="D2865" s="14"/>
    </row>
    <row r="2866" spans="3:4">
      <c r="C2866" s="14"/>
      <c r="D2866" s="14"/>
    </row>
    <row r="2867" spans="3:4">
      <c r="C2867" s="14"/>
      <c r="D2867" s="14"/>
    </row>
    <row r="2868" spans="3:4">
      <c r="C2868" s="14"/>
      <c r="D2868" s="14"/>
    </row>
    <row r="2869" spans="3:4">
      <c r="C2869" s="14"/>
      <c r="D2869" s="14"/>
    </row>
    <row r="2870" spans="3:4">
      <c r="C2870" s="14"/>
      <c r="D2870" s="14"/>
    </row>
    <row r="2871" spans="3:4">
      <c r="C2871" s="14"/>
      <c r="D2871" s="14"/>
    </row>
    <row r="2872" spans="3:4">
      <c r="C2872" s="14"/>
      <c r="D2872" s="14"/>
    </row>
    <row r="2873" spans="3:4">
      <c r="C2873" s="14"/>
      <c r="D2873" s="14"/>
    </row>
    <row r="2874" spans="3:4">
      <c r="C2874" s="14"/>
      <c r="D2874" s="14"/>
    </row>
    <row r="2875" spans="3:4">
      <c r="C2875" s="14"/>
      <c r="D2875" s="14"/>
    </row>
    <row r="2876" spans="3:4">
      <c r="C2876" s="14"/>
      <c r="D2876" s="14"/>
    </row>
    <row r="2877" spans="3:4">
      <c r="C2877" s="14"/>
      <c r="D2877" s="14"/>
    </row>
    <row r="2878" spans="3:4">
      <c r="C2878" s="14"/>
      <c r="D2878" s="14"/>
    </row>
    <row r="2879" spans="3:4">
      <c r="C2879" s="14"/>
      <c r="D2879" s="14"/>
    </row>
    <row r="2880" spans="3:4">
      <c r="C2880" s="14"/>
      <c r="D2880" s="14"/>
    </row>
    <row r="2881" spans="3:4">
      <c r="C2881" s="14"/>
      <c r="D2881" s="14"/>
    </row>
    <row r="2882" spans="3:4">
      <c r="C2882" s="14"/>
      <c r="D2882" s="14"/>
    </row>
    <row r="2883" spans="3:4">
      <c r="C2883" s="14"/>
      <c r="D2883" s="14"/>
    </row>
    <row r="2884" spans="3:4">
      <c r="C2884" s="14"/>
      <c r="D2884" s="14"/>
    </row>
    <row r="2885" spans="3:4">
      <c r="C2885" s="14"/>
      <c r="D2885" s="14"/>
    </row>
    <row r="2886" spans="3:4">
      <c r="C2886" s="14"/>
      <c r="D2886" s="14"/>
    </row>
    <row r="2887" spans="3:4">
      <c r="C2887" s="14"/>
      <c r="D2887" s="14"/>
    </row>
    <row r="2888" spans="3:4">
      <c r="C2888" s="14"/>
      <c r="D2888" s="14"/>
    </row>
    <row r="2889" spans="3:4">
      <c r="C2889" s="14"/>
      <c r="D2889" s="14"/>
    </row>
    <row r="2890" spans="3:4">
      <c r="C2890" s="14"/>
      <c r="D2890" s="14"/>
    </row>
    <row r="2891" spans="3:4">
      <c r="C2891" s="14"/>
      <c r="D2891" s="14"/>
    </row>
    <row r="2892" spans="3:4">
      <c r="C2892" s="14"/>
      <c r="D2892" s="14"/>
    </row>
    <row r="2893" spans="3:4">
      <c r="C2893" s="14"/>
      <c r="D2893" s="14"/>
    </row>
    <row r="2894" spans="3:4">
      <c r="C2894" s="14"/>
      <c r="D2894" s="14"/>
    </row>
    <row r="2895" spans="3:4">
      <c r="C2895" s="14"/>
      <c r="D2895" s="14"/>
    </row>
    <row r="2896" spans="3:4">
      <c r="C2896" s="14"/>
      <c r="D2896" s="14"/>
    </row>
    <row r="2897" spans="3:4">
      <c r="C2897" s="14"/>
      <c r="D2897" s="14"/>
    </row>
    <row r="2898" spans="3:4">
      <c r="C2898" s="14"/>
      <c r="D2898" s="14"/>
    </row>
    <row r="2899" spans="3:4">
      <c r="C2899" s="14"/>
      <c r="D2899" s="14"/>
    </row>
    <row r="2900" spans="3:4">
      <c r="C2900" s="14"/>
      <c r="D2900" s="14"/>
    </row>
    <row r="2901" spans="3:4">
      <c r="C2901" s="14"/>
      <c r="D2901" s="14"/>
    </row>
    <row r="2902" spans="3:4">
      <c r="C2902" s="14"/>
      <c r="D2902" s="14"/>
    </row>
    <row r="2903" spans="3:4">
      <c r="C2903" s="14"/>
      <c r="D2903" s="14"/>
    </row>
    <row r="2904" spans="3:4">
      <c r="C2904" s="14"/>
      <c r="D2904" s="14"/>
    </row>
    <row r="2905" spans="3:4">
      <c r="C2905" s="14"/>
      <c r="D2905" s="14"/>
    </row>
    <row r="2906" spans="3:4">
      <c r="C2906" s="14"/>
      <c r="D2906" s="14"/>
    </row>
    <row r="2907" spans="3:4">
      <c r="C2907" s="14"/>
      <c r="D2907" s="14"/>
    </row>
    <row r="2908" spans="3:4">
      <c r="C2908" s="14"/>
      <c r="D2908" s="14"/>
    </row>
    <row r="2909" spans="3:4">
      <c r="C2909" s="14"/>
      <c r="D2909" s="14"/>
    </row>
    <row r="2910" spans="3:4">
      <c r="C2910" s="14"/>
      <c r="D2910" s="14"/>
    </row>
    <row r="2911" spans="3:4">
      <c r="C2911" s="14"/>
      <c r="D2911" s="14"/>
    </row>
    <row r="2912" spans="3:4">
      <c r="C2912" s="14"/>
      <c r="D2912" s="14"/>
    </row>
    <row r="2913" spans="3:4">
      <c r="C2913" s="14"/>
      <c r="D2913" s="14"/>
    </row>
    <row r="2914" spans="3:4">
      <c r="C2914" s="14"/>
      <c r="D2914" s="14"/>
    </row>
    <row r="2915" spans="3:4">
      <c r="C2915" s="14"/>
      <c r="D2915" s="14"/>
    </row>
    <row r="2916" spans="3:4">
      <c r="C2916" s="14"/>
      <c r="D2916" s="14"/>
    </row>
    <row r="2917" spans="3:4">
      <c r="C2917" s="14"/>
      <c r="D2917" s="14"/>
    </row>
    <row r="2918" spans="3:4">
      <c r="C2918" s="14"/>
      <c r="D2918" s="14"/>
    </row>
    <row r="2919" spans="3:4">
      <c r="C2919" s="14"/>
      <c r="D2919" s="14"/>
    </row>
    <row r="2920" spans="3:4">
      <c r="C2920" s="14"/>
      <c r="D2920" s="14"/>
    </row>
    <row r="2921" spans="3:4">
      <c r="C2921" s="14"/>
      <c r="D2921" s="14"/>
    </row>
    <row r="2922" spans="3:4">
      <c r="C2922" s="14"/>
      <c r="D2922" s="14"/>
    </row>
    <row r="2923" spans="3:4">
      <c r="C2923" s="14"/>
      <c r="D2923" s="14"/>
    </row>
    <row r="2924" spans="3:4">
      <c r="C2924" s="14"/>
      <c r="D2924" s="14"/>
    </row>
    <row r="2925" spans="3:4">
      <c r="C2925" s="14"/>
      <c r="D2925" s="14"/>
    </row>
    <row r="2926" spans="3:4">
      <c r="C2926" s="14"/>
      <c r="D2926" s="14"/>
    </row>
    <row r="2927" spans="3:4">
      <c r="C2927" s="14"/>
      <c r="D2927" s="14"/>
    </row>
    <row r="2928" spans="3:4">
      <c r="C2928" s="14"/>
      <c r="D2928" s="14"/>
    </row>
    <row r="2929" spans="3:4">
      <c r="C2929" s="14"/>
      <c r="D2929" s="14"/>
    </row>
    <row r="2930" spans="3:4">
      <c r="C2930" s="14"/>
      <c r="D2930" s="14"/>
    </row>
    <row r="2931" spans="3:4">
      <c r="C2931" s="14"/>
      <c r="D2931" s="14"/>
    </row>
    <row r="2932" spans="3:4">
      <c r="C2932" s="14"/>
      <c r="D2932" s="14"/>
    </row>
    <row r="2933" spans="3:4">
      <c r="C2933" s="14"/>
      <c r="D2933" s="14"/>
    </row>
    <row r="2934" spans="3:4">
      <c r="C2934" s="14"/>
      <c r="D2934" s="14"/>
    </row>
    <row r="2935" spans="3:4">
      <c r="C2935" s="14"/>
      <c r="D2935" s="14"/>
    </row>
    <row r="2936" spans="3:4">
      <c r="C2936" s="14"/>
      <c r="D2936" s="14"/>
    </row>
    <row r="2937" spans="3:4">
      <c r="C2937" s="14"/>
      <c r="D2937" s="14"/>
    </row>
    <row r="2938" spans="3:4">
      <c r="C2938" s="14"/>
      <c r="D2938" s="14"/>
    </row>
    <row r="2939" spans="3:4">
      <c r="C2939" s="14"/>
      <c r="D2939" s="14"/>
    </row>
    <row r="2940" spans="3:4">
      <c r="C2940" s="14"/>
      <c r="D2940" s="14"/>
    </row>
    <row r="2941" spans="3:4">
      <c r="C2941" s="14"/>
      <c r="D2941" s="14"/>
    </row>
    <row r="2942" spans="3:4">
      <c r="C2942" s="14"/>
      <c r="D2942" s="14"/>
    </row>
    <row r="2943" spans="3:4">
      <c r="C2943" s="14"/>
      <c r="D2943" s="14"/>
    </row>
    <row r="2944" spans="3:4">
      <c r="C2944" s="14"/>
      <c r="D2944" s="14"/>
    </row>
    <row r="2945" spans="3:4">
      <c r="C2945" s="14"/>
      <c r="D2945" s="14"/>
    </row>
    <row r="2946" spans="3:4">
      <c r="C2946" s="14"/>
      <c r="D2946" s="14"/>
    </row>
    <row r="2947" spans="3:4">
      <c r="C2947" s="14"/>
      <c r="D2947" s="14"/>
    </row>
    <row r="2948" spans="3:4">
      <c r="C2948" s="14"/>
      <c r="D2948" s="14"/>
    </row>
    <row r="2949" spans="3:4">
      <c r="C2949" s="14"/>
      <c r="D2949" s="14"/>
    </row>
    <row r="2950" spans="3:4">
      <c r="C2950" s="14"/>
      <c r="D2950" s="14"/>
    </row>
    <row r="2951" spans="3:4">
      <c r="C2951" s="14"/>
      <c r="D2951" s="14"/>
    </row>
    <row r="2952" spans="3:4">
      <c r="C2952" s="14"/>
      <c r="D2952" s="14"/>
    </row>
    <row r="2953" spans="3:4">
      <c r="C2953" s="14"/>
      <c r="D2953" s="14"/>
    </row>
    <row r="2954" spans="3:4">
      <c r="C2954" s="14"/>
      <c r="D2954" s="14"/>
    </row>
    <row r="2955" spans="3:4">
      <c r="C2955" s="14"/>
      <c r="D2955" s="14"/>
    </row>
    <row r="2956" spans="3:4">
      <c r="C2956" s="14"/>
      <c r="D2956" s="14"/>
    </row>
    <row r="2957" spans="3:4">
      <c r="C2957" s="14"/>
      <c r="D2957" s="14"/>
    </row>
    <row r="2958" spans="3:4">
      <c r="C2958" s="14"/>
      <c r="D2958" s="14"/>
    </row>
    <row r="2959" spans="3:4">
      <c r="C2959" s="14"/>
      <c r="D2959" s="14"/>
    </row>
    <row r="2960" spans="3:4">
      <c r="C2960" s="14"/>
      <c r="D2960" s="14"/>
    </row>
    <row r="2961" spans="3:4">
      <c r="C2961" s="14"/>
      <c r="D2961" s="14"/>
    </row>
    <row r="2962" spans="3:4">
      <c r="C2962" s="14"/>
      <c r="D2962" s="14"/>
    </row>
    <row r="2963" spans="3:4">
      <c r="C2963" s="14"/>
      <c r="D2963" s="14"/>
    </row>
    <row r="2964" spans="3:4">
      <c r="C2964" s="14"/>
      <c r="D2964" s="14"/>
    </row>
    <row r="2965" spans="3:4">
      <c r="C2965" s="14"/>
      <c r="D2965" s="14"/>
    </row>
    <row r="2966" spans="3:4">
      <c r="C2966" s="14"/>
      <c r="D2966" s="14"/>
    </row>
    <row r="2967" spans="3:4">
      <c r="C2967" s="14"/>
      <c r="D2967" s="14"/>
    </row>
    <row r="2968" spans="3:4">
      <c r="C2968" s="14"/>
      <c r="D2968" s="14"/>
    </row>
    <row r="2969" spans="3:4">
      <c r="C2969" s="14"/>
      <c r="D2969" s="14"/>
    </row>
    <row r="2970" spans="3:4">
      <c r="C2970" s="14"/>
      <c r="D2970" s="14"/>
    </row>
    <row r="2971" spans="3:4">
      <c r="C2971" s="14"/>
      <c r="D2971" s="14"/>
    </row>
    <row r="2972" spans="3:4">
      <c r="C2972" s="14"/>
      <c r="D2972" s="14"/>
    </row>
    <row r="2973" spans="3:4">
      <c r="C2973" s="14"/>
      <c r="D2973" s="14"/>
    </row>
    <row r="2974" spans="3:4">
      <c r="C2974" s="14"/>
      <c r="D2974" s="14"/>
    </row>
    <row r="2975" spans="3:4">
      <c r="C2975" s="14"/>
      <c r="D2975" s="14"/>
    </row>
    <row r="2976" spans="3:4">
      <c r="C2976" s="14"/>
      <c r="D2976" s="14"/>
    </row>
    <row r="2977" spans="3:4">
      <c r="C2977" s="14"/>
      <c r="D2977" s="14"/>
    </row>
    <row r="2978" spans="3:4">
      <c r="C2978" s="14"/>
      <c r="D2978" s="14"/>
    </row>
    <row r="2979" spans="3:4">
      <c r="C2979" s="14"/>
      <c r="D2979" s="14"/>
    </row>
    <row r="2980" spans="3:4">
      <c r="C2980" s="14"/>
      <c r="D2980" s="14"/>
    </row>
    <row r="2981" spans="3:4">
      <c r="C2981" s="14"/>
      <c r="D2981" s="14"/>
    </row>
    <row r="2982" spans="3:4">
      <c r="C2982" s="14"/>
      <c r="D2982" s="14"/>
    </row>
    <row r="2983" spans="3:4">
      <c r="C2983" s="14"/>
      <c r="D2983" s="14"/>
    </row>
    <row r="2984" spans="3:4">
      <c r="C2984" s="14"/>
      <c r="D2984" s="14"/>
    </row>
    <row r="2985" spans="3:4">
      <c r="C2985" s="14"/>
      <c r="D2985" s="14"/>
    </row>
    <row r="2986" spans="3:4">
      <c r="C2986" s="14"/>
      <c r="D2986" s="14"/>
    </row>
    <row r="2987" spans="3:4">
      <c r="C2987" s="14"/>
      <c r="D2987" s="14"/>
    </row>
    <row r="2988" spans="3:4">
      <c r="C2988" s="14"/>
      <c r="D2988" s="14"/>
    </row>
    <row r="2989" spans="3:4">
      <c r="C2989" s="14"/>
      <c r="D2989" s="14"/>
    </row>
    <row r="2990" spans="3:4">
      <c r="C2990" s="14"/>
      <c r="D2990" s="14"/>
    </row>
    <row r="2991" spans="3:4">
      <c r="C2991" s="14"/>
      <c r="D2991" s="14"/>
    </row>
    <row r="2992" spans="3:4">
      <c r="C2992" s="14"/>
      <c r="D2992" s="14"/>
    </row>
    <row r="2993" spans="3:4">
      <c r="C2993" s="14"/>
      <c r="D2993" s="14"/>
    </row>
    <row r="2994" spans="3:4">
      <c r="C2994" s="14"/>
      <c r="D2994" s="14"/>
    </row>
    <row r="2995" spans="3:4">
      <c r="C2995" s="14"/>
      <c r="D2995" s="14"/>
    </row>
    <row r="2996" spans="3:4">
      <c r="C2996" s="14"/>
      <c r="D2996" s="14"/>
    </row>
    <row r="2997" spans="3:4">
      <c r="C2997" s="14"/>
      <c r="D2997" s="14"/>
    </row>
    <row r="2998" spans="3:4">
      <c r="C2998" s="14"/>
      <c r="D2998" s="14"/>
    </row>
    <row r="2999" spans="3:4">
      <c r="C2999" s="14"/>
      <c r="D2999" s="14"/>
    </row>
    <row r="3000" spans="3:4">
      <c r="C3000" s="14"/>
      <c r="D3000" s="14"/>
    </row>
    <row r="3001" spans="3:4">
      <c r="C3001" s="14"/>
      <c r="D3001" s="14"/>
    </row>
    <row r="3002" spans="3:4">
      <c r="C3002" s="14"/>
      <c r="D3002" s="14"/>
    </row>
    <row r="3003" spans="3:4">
      <c r="C3003" s="14"/>
      <c r="D3003" s="14"/>
    </row>
    <row r="3004" spans="3:4">
      <c r="C3004" s="14"/>
      <c r="D3004" s="14"/>
    </row>
    <row r="3005" spans="3:4">
      <c r="C3005" s="14"/>
      <c r="D3005" s="14"/>
    </row>
    <row r="3006" spans="3:4">
      <c r="C3006" s="14"/>
      <c r="D3006" s="14"/>
    </row>
    <row r="3007" spans="3:4">
      <c r="C3007" s="14"/>
      <c r="D3007" s="14"/>
    </row>
    <row r="3008" spans="3:4">
      <c r="C3008" s="14"/>
      <c r="D3008" s="14"/>
    </row>
    <row r="3009" spans="3:4">
      <c r="C3009" s="14"/>
      <c r="D3009" s="14"/>
    </row>
    <row r="3010" spans="3:4">
      <c r="C3010" s="14"/>
      <c r="D3010" s="14"/>
    </row>
    <row r="3011" spans="3:4">
      <c r="C3011" s="14"/>
      <c r="D3011" s="14"/>
    </row>
    <row r="3012" spans="3:4">
      <c r="C3012" s="14"/>
      <c r="D3012" s="14"/>
    </row>
    <row r="3013" spans="3:4">
      <c r="C3013" s="14"/>
      <c r="D3013" s="14"/>
    </row>
    <row r="3014" spans="3:4">
      <c r="C3014" s="14"/>
      <c r="D3014" s="14"/>
    </row>
    <row r="3015" spans="3:4">
      <c r="C3015" s="14"/>
      <c r="D3015" s="14"/>
    </row>
    <row r="3016" spans="3:4">
      <c r="C3016" s="14"/>
      <c r="D3016" s="14"/>
    </row>
    <row r="3017" spans="3:4">
      <c r="C3017" s="14"/>
      <c r="D3017" s="14"/>
    </row>
    <row r="3018" spans="3:4">
      <c r="C3018" s="14"/>
      <c r="D3018" s="14"/>
    </row>
    <row r="3019" spans="3:4">
      <c r="C3019" s="14"/>
      <c r="D3019" s="14"/>
    </row>
    <row r="3020" spans="3:4">
      <c r="C3020" s="14"/>
      <c r="D3020" s="14"/>
    </row>
    <row r="3021" spans="3:4">
      <c r="C3021" s="14"/>
      <c r="D3021" s="14"/>
    </row>
    <row r="3022" spans="3:4">
      <c r="C3022" s="14"/>
      <c r="D3022" s="14"/>
    </row>
    <row r="3023" spans="3:4">
      <c r="C3023" s="14"/>
      <c r="D3023" s="14"/>
    </row>
    <row r="3024" spans="3:4">
      <c r="C3024" s="14"/>
      <c r="D3024" s="14"/>
    </row>
    <row r="3025" spans="3:4">
      <c r="C3025" s="14"/>
      <c r="D3025" s="14"/>
    </row>
    <row r="3026" spans="3:4">
      <c r="C3026" s="14"/>
      <c r="D3026" s="14"/>
    </row>
    <row r="3027" spans="3:4">
      <c r="C3027" s="14"/>
      <c r="D3027" s="14"/>
    </row>
    <row r="3028" spans="3:4">
      <c r="C3028" s="14"/>
      <c r="D3028" s="14"/>
    </row>
    <row r="3029" spans="3:4">
      <c r="C3029" s="14"/>
      <c r="D3029" s="14"/>
    </row>
    <row r="3030" spans="3:4">
      <c r="C3030" s="14"/>
      <c r="D3030" s="14"/>
    </row>
    <row r="3031" spans="3:4">
      <c r="C3031" s="14"/>
      <c r="D3031" s="14"/>
    </row>
    <row r="3032" spans="3:4">
      <c r="C3032" s="14"/>
      <c r="D3032" s="14"/>
    </row>
    <row r="3033" spans="3:4">
      <c r="C3033" s="14"/>
      <c r="D3033" s="14"/>
    </row>
    <row r="3034" spans="3:4">
      <c r="C3034" s="14"/>
      <c r="D3034" s="14"/>
    </row>
    <row r="3035" spans="3:4">
      <c r="C3035" s="14"/>
      <c r="D3035" s="14"/>
    </row>
    <row r="3036" spans="3:4">
      <c r="C3036" s="14"/>
      <c r="D3036" s="14"/>
    </row>
    <row r="3037" spans="3:4">
      <c r="C3037" s="14"/>
      <c r="D3037" s="14"/>
    </row>
    <row r="3038" spans="3:4">
      <c r="C3038" s="14"/>
      <c r="D3038" s="14"/>
    </row>
    <row r="3039" spans="3:4">
      <c r="C3039" s="14"/>
      <c r="D3039" s="14"/>
    </row>
    <row r="3040" spans="3:4">
      <c r="C3040" s="14"/>
      <c r="D3040" s="14"/>
    </row>
    <row r="3041" spans="3:4">
      <c r="C3041" s="14"/>
      <c r="D3041" s="14"/>
    </row>
    <row r="3042" spans="3:4">
      <c r="C3042" s="14"/>
      <c r="D3042" s="14"/>
    </row>
    <row r="3043" spans="3:4">
      <c r="C3043" s="14"/>
      <c r="D3043" s="14"/>
    </row>
    <row r="3044" spans="3:4">
      <c r="C3044" s="14"/>
      <c r="D3044" s="14"/>
    </row>
    <row r="3045" spans="3:4">
      <c r="C3045" s="14"/>
      <c r="D3045" s="14"/>
    </row>
    <row r="3046" spans="3:4">
      <c r="C3046" s="14"/>
      <c r="D3046" s="14"/>
    </row>
    <row r="3047" spans="3:4">
      <c r="C3047" s="14"/>
      <c r="D3047" s="14"/>
    </row>
    <row r="3048" spans="3:4">
      <c r="C3048" s="14"/>
      <c r="D3048" s="14"/>
    </row>
    <row r="3049" spans="3:4">
      <c r="C3049" s="14"/>
      <c r="D3049" s="14"/>
    </row>
    <row r="3050" spans="3:4">
      <c r="C3050" s="14"/>
      <c r="D3050" s="14"/>
    </row>
    <row r="3051" spans="3:4">
      <c r="C3051" s="14"/>
      <c r="D3051" s="14"/>
    </row>
    <row r="3052" spans="3:4">
      <c r="C3052" s="14"/>
      <c r="D3052" s="14"/>
    </row>
    <row r="3053" spans="3:4">
      <c r="C3053" s="14"/>
      <c r="D3053" s="14"/>
    </row>
    <row r="3054" spans="3:4">
      <c r="C3054" s="14"/>
      <c r="D3054" s="14"/>
    </row>
    <row r="3055" spans="3:4">
      <c r="C3055" s="14"/>
      <c r="D3055" s="14"/>
    </row>
    <row r="3056" spans="3:4">
      <c r="C3056" s="14"/>
      <c r="D3056" s="14"/>
    </row>
    <row r="3057" spans="3:4">
      <c r="C3057" s="14"/>
      <c r="D3057" s="14"/>
    </row>
    <row r="3058" spans="3:4">
      <c r="C3058" s="14"/>
      <c r="D3058" s="14"/>
    </row>
    <row r="3059" spans="3:4">
      <c r="C3059" s="14"/>
      <c r="D3059" s="14"/>
    </row>
    <row r="3060" spans="3:4">
      <c r="C3060" s="14"/>
      <c r="D3060" s="14"/>
    </row>
    <row r="3061" spans="3:4">
      <c r="C3061" s="14"/>
      <c r="D3061" s="14"/>
    </row>
    <row r="3062" spans="3:4">
      <c r="C3062" s="14"/>
      <c r="D3062" s="14"/>
    </row>
    <row r="3063" spans="3:4">
      <c r="C3063" s="14"/>
      <c r="D3063" s="14"/>
    </row>
    <row r="3064" spans="3:4">
      <c r="C3064" s="14"/>
      <c r="D3064" s="14"/>
    </row>
    <row r="3065" spans="3:4">
      <c r="C3065" s="14"/>
      <c r="D3065" s="14"/>
    </row>
    <row r="3066" spans="3:4">
      <c r="C3066" s="14"/>
      <c r="D3066" s="14"/>
    </row>
    <row r="3067" spans="3:4">
      <c r="C3067" s="14"/>
      <c r="D3067" s="14"/>
    </row>
    <row r="3068" spans="3:4">
      <c r="C3068" s="14"/>
      <c r="D3068" s="14"/>
    </row>
    <row r="3069" spans="3:4">
      <c r="C3069" s="14"/>
      <c r="D3069" s="14"/>
    </row>
    <row r="3070" spans="3:4">
      <c r="C3070" s="14"/>
      <c r="D3070" s="14"/>
    </row>
    <row r="3071" spans="3:4">
      <c r="C3071" s="14"/>
      <c r="D3071" s="14"/>
    </row>
    <row r="3072" spans="3:4">
      <c r="C3072" s="14"/>
      <c r="D3072" s="14"/>
    </row>
    <row r="3073" spans="3:4">
      <c r="C3073" s="14"/>
      <c r="D3073" s="14"/>
    </row>
    <row r="3074" spans="3:4">
      <c r="C3074" s="14"/>
      <c r="D3074" s="14"/>
    </row>
    <row r="3075" spans="3:4">
      <c r="C3075" s="14"/>
      <c r="D3075" s="14"/>
    </row>
    <row r="3076" spans="3:4">
      <c r="C3076" s="14"/>
      <c r="D3076" s="14"/>
    </row>
    <row r="3077" spans="3:4">
      <c r="C3077" s="14"/>
      <c r="D3077" s="14"/>
    </row>
    <row r="3078" spans="3:4">
      <c r="C3078" s="14"/>
      <c r="D3078" s="14"/>
    </row>
    <row r="3079" spans="3:4">
      <c r="C3079" s="14"/>
      <c r="D3079" s="14"/>
    </row>
    <row r="3080" spans="3:4">
      <c r="C3080" s="14"/>
      <c r="D3080" s="14"/>
    </row>
    <row r="3081" spans="3:4">
      <c r="C3081" s="14"/>
      <c r="D3081" s="14"/>
    </row>
    <row r="3082" spans="3:4">
      <c r="C3082" s="14"/>
      <c r="D3082" s="14"/>
    </row>
    <row r="3083" spans="3:4">
      <c r="C3083" s="14"/>
      <c r="D3083" s="14"/>
    </row>
    <row r="3084" spans="3:4">
      <c r="C3084" s="14"/>
      <c r="D3084" s="14"/>
    </row>
    <row r="3085" spans="3:4">
      <c r="C3085" s="14"/>
      <c r="D3085" s="14"/>
    </row>
    <row r="3086" spans="3:4">
      <c r="C3086" s="14"/>
      <c r="D3086" s="14"/>
    </row>
    <row r="3087" spans="3:4">
      <c r="C3087" s="14"/>
      <c r="D3087" s="14"/>
    </row>
    <row r="3088" spans="3:4">
      <c r="C3088" s="14"/>
      <c r="D3088" s="14"/>
    </row>
    <row r="3089" spans="3:4">
      <c r="C3089" s="14"/>
      <c r="D3089" s="14"/>
    </row>
    <row r="3090" spans="3:4">
      <c r="C3090" s="14"/>
      <c r="D3090" s="14"/>
    </row>
    <row r="3091" spans="3:4">
      <c r="C3091" s="14"/>
      <c r="D3091" s="14"/>
    </row>
    <row r="3092" spans="3:4">
      <c r="C3092" s="14"/>
      <c r="D3092" s="14"/>
    </row>
    <row r="3093" spans="3:4">
      <c r="C3093" s="14"/>
      <c r="D3093" s="14"/>
    </row>
    <row r="3094" spans="3:4">
      <c r="C3094" s="14"/>
      <c r="D3094" s="14"/>
    </row>
    <row r="3095" spans="3:4">
      <c r="C3095" s="14"/>
      <c r="D3095" s="14"/>
    </row>
    <row r="3096" spans="3:4">
      <c r="C3096" s="14"/>
      <c r="D3096" s="14"/>
    </row>
    <row r="3097" spans="3:4">
      <c r="C3097" s="14"/>
      <c r="D3097" s="14"/>
    </row>
    <row r="3098" spans="3:4">
      <c r="C3098" s="14"/>
      <c r="D3098" s="14"/>
    </row>
    <row r="3099" spans="3:4">
      <c r="C3099" s="14"/>
      <c r="D3099" s="14"/>
    </row>
    <row r="3100" spans="3:4">
      <c r="C3100" s="14"/>
      <c r="D3100" s="14"/>
    </row>
    <row r="3101" spans="3:4">
      <c r="C3101" s="14"/>
      <c r="D3101" s="14"/>
    </row>
    <row r="3102" spans="3:4">
      <c r="C3102" s="14"/>
      <c r="D3102" s="14"/>
    </row>
    <row r="3103" spans="3:4">
      <c r="C3103" s="14"/>
      <c r="D3103" s="14"/>
    </row>
    <row r="3104" spans="3:4">
      <c r="C3104" s="14"/>
      <c r="D3104" s="14"/>
    </row>
    <row r="3105" spans="3:4">
      <c r="C3105" s="14"/>
      <c r="D3105" s="14"/>
    </row>
    <row r="3106" spans="3:4">
      <c r="C3106" s="14"/>
      <c r="D3106" s="14"/>
    </row>
    <row r="3107" spans="3:4">
      <c r="C3107" s="14"/>
      <c r="D3107" s="14"/>
    </row>
    <row r="3108" spans="3:4">
      <c r="C3108" s="14"/>
      <c r="D3108" s="14"/>
    </row>
    <row r="3109" spans="3:4">
      <c r="C3109" s="14"/>
      <c r="D3109" s="14"/>
    </row>
    <row r="3110" spans="3:4">
      <c r="C3110" s="14"/>
      <c r="D3110" s="14"/>
    </row>
    <row r="3111" spans="3:4">
      <c r="C3111" s="14"/>
      <c r="D3111" s="14"/>
    </row>
    <row r="3112" spans="3:4">
      <c r="C3112" s="14"/>
      <c r="D3112" s="14"/>
    </row>
    <row r="3113" spans="3:4">
      <c r="C3113" s="14"/>
      <c r="D3113" s="14"/>
    </row>
    <row r="3114" spans="3:4">
      <c r="C3114" s="14"/>
      <c r="D3114" s="14"/>
    </row>
    <row r="3115" spans="3:4">
      <c r="C3115" s="14"/>
      <c r="D3115" s="14"/>
    </row>
    <row r="3116" spans="3:4">
      <c r="C3116" s="14"/>
      <c r="D3116" s="14"/>
    </row>
    <row r="3117" spans="3:4">
      <c r="C3117" s="14"/>
      <c r="D3117" s="14"/>
    </row>
    <row r="3118" spans="3:4">
      <c r="C3118" s="14"/>
      <c r="D3118" s="14"/>
    </row>
    <row r="3119" spans="3:4">
      <c r="C3119" s="14"/>
      <c r="D3119" s="14"/>
    </row>
    <row r="3120" spans="3:4">
      <c r="C3120" s="14"/>
      <c r="D3120" s="14"/>
    </row>
    <row r="3121" spans="3:4">
      <c r="C3121" s="14"/>
      <c r="D3121" s="14"/>
    </row>
    <row r="3122" spans="3:4">
      <c r="C3122" s="14"/>
      <c r="D3122" s="14"/>
    </row>
    <row r="3123" spans="3:4">
      <c r="C3123" s="14"/>
      <c r="D3123" s="14"/>
    </row>
    <row r="3124" spans="3:4">
      <c r="C3124" s="14"/>
      <c r="D3124" s="14"/>
    </row>
    <row r="3125" spans="3:4">
      <c r="C3125" s="14"/>
      <c r="D3125" s="14"/>
    </row>
    <row r="3126" spans="3:4">
      <c r="C3126" s="14"/>
      <c r="D3126" s="14"/>
    </row>
    <row r="3127" spans="3:4">
      <c r="C3127" s="14"/>
      <c r="D3127" s="14"/>
    </row>
    <row r="3128" spans="3:4">
      <c r="C3128" s="14"/>
      <c r="D3128" s="14"/>
    </row>
    <row r="3129" spans="3:4">
      <c r="C3129" s="14"/>
      <c r="D3129" s="14"/>
    </row>
    <row r="3130" spans="3:4">
      <c r="C3130" s="14"/>
      <c r="D3130" s="14"/>
    </row>
    <row r="3131" spans="3:4">
      <c r="C3131" s="14"/>
      <c r="D3131" s="14"/>
    </row>
    <row r="3132" spans="3:4">
      <c r="C3132" s="14"/>
      <c r="D3132" s="14"/>
    </row>
    <row r="3133" spans="3:4">
      <c r="C3133" s="14"/>
      <c r="D3133" s="14"/>
    </row>
    <row r="3134" spans="3:4">
      <c r="C3134" s="14"/>
      <c r="D3134" s="14"/>
    </row>
    <row r="3135" spans="3:4">
      <c r="C3135" s="14"/>
      <c r="D3135" s="14"/>
    </row>
    <row r="3136" spans="3:4">
      <c r="C3136" s="14"/>
      <c r="D3136" s="14"/>
    </row>
    <row r="3137" spans="3:4">
      <c r="C3137" s="14"/>
      <c r="D3137" s="14"/>
    </row>
    <row r="3138" spans="3:4">
      <c r="C3138" s="14"/>
      <c r="D3138" s="14"/>
    </row>
    <row r="3139" spans="3:4">
      <c r="C3139" s="14"/>
      <c r="D3139" s="14"/>
    </row>
    <row r="3140" spans="3:4">
      <c r="C3140" s="14"/>
      <c r="D3140" s="14"/>
    </row>
    <row r="3141" spans="3:4">
      <c r="C3141" s="14"/>
      <c r="D3141" s="14"/>
    </row>
    <row r="3142" spans="3:4">
      <c r="C3142" s="14"/>
      <c r="D3142" s="14"/>
    </row>
    <row r="3143" spans="3:4">
      <c r="C3143" s="14"/>
      <c r="D3143" s="14"/>
    </row>
    <row r="3144" spans="3:4">
      <c r="C3144" s="14"/>
      <c r="D3144" s="14"/>
    </row>
    <row r="3145" spans="3:4">
      <c r="C3145" s="14"/>
      <c r="D3145" s="14"/>
    </row>
    <row r="3146" spans="3:4">
      <c r="C3146" s="14"/>
      <c r="D3146" s="14"/>
    </row>
    <row r="3147" spans="3:4">
      <c r="C3147" s="14"/>
      <c r="D3147" s="14"/>
    </row>
    <row r="3148" spans="3:4">
      <c r="C3148" s="14"/>
      <c r="D3148" s="14"/>
    </row>
    <row r="3149" spans="3:4">
      <c r="C3149" s="14"/>
      <c r="D3149" s="14"/>
    </row>
    <row r="3150" spans="3:4">
      <c r="C3150" s="14"/>
      <c r="D3150" s="14"/>
    </row>
    <row r="3151" spans="3:4">
      <c r="C3151" s="14"/>
      <c r="D3151" s="14"/>
    </row>
    <row r="3152" spans="3:4">
      <c r="C3152" s="14"/>
      <c r="D3152" s="14"/>
    </row>
    <row r="3153" spans="3:4">
      <c r="C3153" s="14"/>
      <c r="D3153" s="14"/>
    </row>
    <row r="3154" spans="3:4">
      <c r="C3154" s="14"/>
      <c r="D3154" s="14"/>
    </row>
    <row r="3155" spans="3:4">
      <c r="C3155" s="14"/>
      <c r="D3155" s="14"/>
    </row>
    <row r="3156" spans="3:4">
      <c r="C3156" s="14"/>
      <c r="D3156" s="14"/>
    </row>
    <row r="3157" spans="3:4">
      <c r="C3157" s="14"/>
      <c r="D3157" s="14"/>
    </row>
    <row r="3158" spans="3:4">
      <c r="C3158" s="14"/>
      <c r="D3158" s="14"/>
    </row>
    <row r="3159" spans="3:4">
      <c r="C3159" s="14"/>
      <c r="D3159" s="14"/>
    </row>
    <row r="3160" spans="3:4">
      <c r="C3160" s="14"/>
      <c r="D3160" s="14"/>
    </row>
    <row r="3161" spans="3:4">
      <c r="C3161" s="14"/>
      <c r="D3161" s="14"/>
    </row>
    <row r="3162" spans="3:4">
      <c r="C3162" s="14"/>
      <c r="D3162" s="14"/>
    </row>
    <row r="3163" spans="3:4">
      <c r="C3163" s="14"/>
      <c r="D3163" s="14"/>
    </row>
    <row r="3164" spans="3:4">
      <c r="C3164" s="14"/>
      <c r="D3164" s="14"/>
    </row>
    <row r="3165" spans="3:4">
      <c r="C3165" s="14"/>
      <c r="D3165" s="14"/>
    </row>
    <row r="3166" spans="3:4">
      <c r="C3166" s="14"/>
      <c r="D3166" s="14"/>
    </row>
    <row r="3167" spans="3:4">
      <c r="C3167" s="14"/>
      <c r="D3167" s="14"/>
    </row>
    <row r="3168" spans="3:4">
      <c r="C3168" s="14"/>
      <c r="D3168" s="14"/>
    </row>
    <row r="3169" spans="3:4">
      <c r="C3169" s="14"/>
      <c r="D3169" s="14"/>
    </row>
    <row r="3170" spans="3:4">
      <c r="C3170" s="14"/>
      <c r="D3170" s="14"/>
    </row>
    <row r="3171" spans="3:4">
      <c r="C3171" s="14"/>
      <c r="D3171" s="14"/>
    </row>
    <row r="3172" spans="3:4">
      <c r="C3172" s="14"/>
      <c r="D3172" s="14"/>
    </row>
    <row r="3173" spans="3:4">
      <c r="C3173" s="14"/>
      <c r="D3173" s="14"/>
    </row>
    <row r="3174" spans="3:4">
      <c r="C3174" s="14"/>
      <c r="D3174" s="14"/>
    </row>
    <row r="3175" spans="3:4">
      <c r="C3175" s="14"/>
      <c r="D3175" s="14"/>
    </row>
    <row r="3176" spans="3:4">
      <c r="C3176" s="14"/>
      <c r="D3176" s="14"/>
    </row>
    <row r="3177" spans="3:4">
      <c r="C3177" s="14"/>
      <c r="D3177" s="14"/>
    </row>
    <row r="3178" spans="3:4">
      <c r="C3178" s="14"/>
      <c r="D3178" s="14"/>
    </row>
    <row r="3179" spans="3:4">
      <c r="C3179" s="14"/>
      <c r="D3179" s="14"/>
    </row>
    <row r="3180" spans="3:4">
      <c r="C3180" s="14"/>
      <c r="D3180" s="14"/>
    </row>
    <row r="3181" spans="3:4">
      <c r="C3181" s="14"/>
      <c r="D3181" s="14"/>
    </row>
    <row r="3182" spans="3:4">
      <c r="C3182" s="14"/>
      <c r="D3182" s="14"/>
    </row>
    <row r="3183" spans="3:4">
      <c r="C3183" s="14"/>
      <c r="D3183" s="14"/>
    </row>
    <row r="3184" spans="3:4">
      <c r="C3184" s="14"/>
      <c r="D3184" s="14"/>
    </row>
    <row r="3185" spans="3:4">
      <c r="C3185" s="14"/>
      <c r="D3185" s="14"/>
    </row>
    <row r="3186" spans="3:4">
      <c r="C3186" s="14"/>
      <c r="D3186" s="14"/>
    </row>
    <row r="3187" spans="3:4">
      <c r="C3187" s="14"/>
      <c r="D3187" s="14"/>
    </row>
    <row r="3188" spans="3:4">
      <c r="C3188" s="14"/>
      <c r="D3188" s="14"/>
    </row>
    <row r="3189" spans="3:4">
      <c r="C3189" s="14"/>
      <c r="D3189" s="14"/>
    </row>
    <row r="3190" spans="3:4">
      <c r="C3190" s="14"/>
      <c r="D3190" s="14"/>
    </row>
    <row r="3191" spans="3:4">
      <c r="C3191" s="14"/>
      <c r="D3191" s="14"/>
    </row>
    <row r="3192" spans="3:4">
      <c r="C3192" s="14"/>
      <c r="D3192" s="14"/>
    </row>
    <row r="3193" spans="3:4">
      <c r="C3193" s="14"/>
      <c r="D3193" s="14"/>
    </row>
    <row r="3194" spans="3:4">
      <c r="C3194" s="14"/>
      <c r="D3194" s="14"/>
    </row>
    <row r="3195" spans="3:4">
      <c r="C3195" s="14"/>
      <c r="D3195" s="14"/>
    </row>
    <row r="3196" spans="3:4">
      <c r="C3196" s="14"/>
      <c r="D3196" s="14"/>
    </row>
    <row r="3197" spans="3:4">
      <c r="C3197" s="14"/>
      <c r="D3197" s="14"/>
    </row>
    <row r="3198" spans="3:4">
      <c r="C3198" s="14"/>
      <c r="D3198" s="14"/>
    </row>
    <row r="3199" spans="3:4">
      <c r="C3199" s="14"/>
      <c r="D3199" s="14"/>
    </row>
    <row r="3200" spans="3:4">
      <c r="C3200" s="14"/>
      <c r="D3200" s="14"/>
    </row>
    <row r="3201" spans="3:4">
      <c r="C3201" s="14"/>
      <c r="D3201" s="14"/>
    </row>
    <row r="3202" spans="3:4">
      <c r="C3202" s="14"/>
      <c r="D3202" s="14"/>
    </row>
    <row r="3203" spans="3:4">
      <c r="C3203" s="14"/>
      <c r="D3203" s="14"/>
    </row>
    <row r="3204" spans="3:4">
      <c r="C3204" s="14"/>
      <c r="D3204" s="14"/>
    </row>
    <row r="3205" spans="3:4">
      <c r="C3205" s="14"/>
      <c r="D3205" s="14"/>
    </row>
    <row r="3206" spans="3:4">
      <c r="C3206" s="14"/>
      <c r="D3206" s="14"/>
    </row>
    <row r="3207" spans="3:4">
      <c r="C3207" s="14"/>
      <c r="D3207" s="14"/>
    </row>
    <row r="3208" spans="3:4">
      <c r="C3208" s="14"/>
      <c r="D3208" s="14"/>
    </row>
    <row r="3209" spans="3:4">
      <c r="C3209" s="14"/>
      <c r="D3209" s="14"/>
    </row>
    <row r="3210" spans="3:4">
      <c r="C3210" s="14"/>
      <c r="D3210" s="14"/>
    </row>
    <row r="3211" spans="3:4">
      <c r="C3211" s="14"/>
      <c r="D3211" s="14"/>
    </row>
    <row r="3212" spans="3:4">
      <c r="C3212" s="14"/>
      <c r="D3212" s="14"/>
    </row>
    <row r="3213" spans="3:4">
      <c r="C3213" s="14"/>
      <c r="D3213" s="14"/>
    </row>
    <row r="3214" spans="3:4">
      <c r="C3214" s="14"/>
      <c r="D3214" s="14"/>
    </row>
    <row r="3215" spans="3:4">
      <c r="C3215" s="14"/>
      <c r="D3215" s="14"/>
    </row>
    <row r="3216" spans="3:4">
      <c r="C3216" s="14"/>
      <c r="D3216" s="14"/>
    </row>
    <row r="3217" spans="3:4">
      <c r="C3217" s="14"/>
      <c r="D3217" s="14"/>
    </row>
    <row r="3218" spans="3:4">
      <c r="C3218" s="14"/>
      <c r="D3218" s="14"/>
    </row>
    <row r="3219" spans="3:4">
      <c r="C3219" s="14"/>
      <c r="D3219" s="14"/>
    </row>
    <row r="3220" spans="3:4">
      <c r="C3220" s="14"/>
      <c r="D3220" s="14"/>
    </row>
    <row r="3221" spans="3:4">
      <c r="C3221" s="14"/>
      <c r="D3221" s="14"/>
    </row>
    <row r="3222" spans="3:4">
      <c r="C3222" s="14"/>
      <c r="D3222" s="14"/>
    </row>
    <row r="3223" spans="3:4">
      <c r="C3223" s="14"/>
      <c r="D3223" s="14"/>
    </row>
    <row r="3224" spans="3:4">
      <c r="C3224" s="14"/>
      <c r="D3224" s="14"/>
    </row>
    <row r="3225" spans="3:4">
      <c r="C3225" s="14"/>
      <c r="D3225" s="14"/>
    </row>
    <row r="3226" spans="3:4">
      <c r="C3226" s="14"/>
      <c r="D3226" s="14"/>
    </row>
    <row r="3227" spans="3:4">
      <c r="C3227" s="14"/>
      <c r="D3227" s="14"/>
    </row>
    <row r="3228" spans="3:4">
      <c r="C3228" s="14"/>
      <c r="D3228" s="14"/>
    </row>
    <row r="3229" spans="3:4">
      <c r="C3229" s="14"/>
      <c r="D3229" s="14"/>
    </row>
    <row r="3230" spans="3:4">
      <c r="C3230" s="14"/>
      <c r="D3230" s="14"/>
    </row>
    <row r="3231" spans="3:4">
      <c r="C3231" s="14"/>
      <c r="D3231" s="14"/>
    </row>
    <row r="3232" spans="3:4">
      <c r="C3232" s="14"/>
      <c r="D3232" s="14"/>
    </row>
    <row r="3233" spans="3:4">
      <c r="C3233" s="14"/>
      <c r="D3233" s="14"/>
    </row>
    <row r="3234" spans="3:4">
      <c r="C3234" s="14"/>
      <c r="D3234" s="14"/>
    </row>
    <row r="3235" spans="3:4">
      <c r="C3235" s="14"/>
      <c r="D3235" s="14"/>
    </row>
    <row r="3236" spans="3:4">
      <c r="C3236" s="14"/>
      <c r="D3236" s="14"/>
    </row>
    <row r="3237" spans="3:4">
      <c r="C3237" s="14"/>
      <c r="D3237" s="14"/>
    </row>
    <row r="3238" spans="3:4">
      <c r="C3238" s="14"/>
      <c r="D3238" s="14"/>
    </row>
    <row r="3239" spans="3:4">
      <c r="C3239" s="14"/>
      <c r="D3239" s="14"/>
    </row>
    <row r="3240" spans="3:4">
      <c r="C3240" s="14"/>
      <c r="D3240" s="14"/>
    </row>
    <row r="3241" spans="3:4">
      <c r="C3241" s="14"/>
      <c r="D3241" s="14"/>
    </row>
    <row r="3242" spans="3:4">
      <c r="C3242" s="14"/>
      <c r="D3242" s="14"/>
    </row>
    <row r="3243" spans="3:4">
      <c r="C3243" s="14"/>
      <c r="D3243" s="14"/>
    </row>
    <row r="3244" spans="3:4">
      <c r="C3244" s="14"/>
      <c r="D3244" s="14"/>
    </row>
    <row r="3245" spans="3:4">
      <c r="C3245" s="14"/>
      <c r="D3245" s="14"/>
    </row>
    <row r="3246" spans="3:4">
      <c r="C3246" s="14"/>
      <c r="D3246" s="14"/>
    </row>
    <row r="3247" spans="3:4">
      <c r="C3247" s="14"/>
      <c r="D3247" s="14"/>
    </row>
    <row r="3248" spans="3:4">
      <c r="C3248" s="14"/>
      <c r="D3248" s="14"/>
    </row>
    <row r="3249" spans="3:4">
      <c r="C3249" s="14"/>
      <c r="D3249" s="14"/>
    </row>
    <row r="3250" spans="3:4">
      <c r="C3250" s="14"/>
      <c r="D3250" s="14"/>
    </row>
    <row r="3251" spans="3:4">
      <c r="C3251" s="14"/>
      <c r="D3251" s="14"/>
    </row>
    <row r="3252" spans="3:4">
      <c r="C3252" s="14"/>
      <c r="D3252" s="14"/>
    </row>
    <row r="3253" spans="3:4">
      <c r="C3253" s="14"/>
      <c r="D3253" s="14"/>
    </row>
    <row r="3254" spans="3:4">
      <c r="C3254" s="14"/>
      <c r="D3254" s="14"/>
    </row>
    <row r="3255" spans="3:4">
      <c r="C3255" s="14"/>
      <c r="D3255" s="14"/>
    </row>
    <row r="3256" spans="3:4">
      <c r="C3256" s="14"/>
      <c r="D3256" s="14"/>
    </row>
    <row r="3257" spans="3:4">
      <c r="C3257" s="14"/>
      <c r="D3257" s="14"/>
    </row>
    <row r="3258" spans="3:4">
      <c r="C3258" s="14"/>
      <c r="D3258" s="14"/>
    </row>
    <row r="3259" spans="3:4">
      <c r="C3259" s="14"/>
      <c r="D3259" s="14"/>
    </row>
    <row r="3260" spans="3:4">
      <c r="C3260" s="14"/>
      <c r="D3260" s="14"/>
    </row>
    <row r="3261" spans="3:4">
      <c r="C3261" s="14"/>
      <c r="D3261" s="14"/>
    </row>
    <row r="3262" spans="3:4">
      <c r="C3262" s="14"/>
      <c r="D3262" s="14"/>
    </row>
    <row r="3263" spans="3:4">
      <c r="C3263" s="14"/>
      <c r="D3263" s="14"/>
    </row>
    <row r="3264" spans="3:4">
      <c r="C3264" s="14"/>
      <c r="D3264" s="14"/>
    </row>
    <row r="3265" spans="3:4">
      <c r="C3265" s="14"/>
      <c r="D3265" s="14"/>
    </row>
    <row r="3266" spans="3:4">
      <c r="C3266" s="14"/>
      <c r="D3266" s="14"/>
    </row>
    <row r="3267" spans="3:4">
      <c r="C3267" s="14"/>
      <c r="D3267" s="14"/>
    </row>
    <row r="3268" spans="3:4">
      <c r="C3268" s="14"/>
      <c r="D3268" s="14"/>
    </row>
    <row r="3269" spans="3:4">
      <c r="C3269" s="14"/>
      <c r="D3269" s="14"/>
    </row>
    <row r="3270" spans="3:4">
      <c r="C3270" s="14"/>
      <c r="D3270" s="14"/>
    </row>
    <row r="3271" spans="3:4">
      <c r="C3271" s="14"/>
      <c r="D3271" s="14"/>
    </row>
    <row r="3272" spans="3:4">
      <c r="C3272" s="14"/>
      <c r="D3272" s="14"/>
    </row>
    <row r="3273" spans="3:4">
      <c r="C3273" s="14"/>
      <c r="D3273" s="14"/>
    </row>
    <row r="3274" spans="3:4">
      <c r="C3274" s="14"/>
      <c r="D3274" s="14"/>
    </row>
    <row r="3275" spans="3:4">
      <c r="C3275" s="14"/>
      <c r="D3275" s="14"/>
    </row>
    <row r="3276" spans="3:4">
      <c r="C3276" s="14"/>
      <c r="D3276" s="14"/>
    </row>
    <row r="3277" spans="3:4">
      <c r="C3277" s="14"/>
      <c r="D3277" s="14"/>
    </row>
    <row r="3278" spans="3:4">
      <c r="C3278" s="14"/>
      <c r="D3278" s="14"/>
    </row>
    <row r="3279" spans="3:4">
      <c r="C3279" s="14"/>
      <c r="D3279" s="14"/>
    </row>
    <row r="3280" spans="3:4">
      <c r="C3280" s="14"/>
      <c r="D3280" s="14"/>
    </row>
    <row r="3281" spans="3:4">
      <c r="C3281" s="14"/>
      <c r="D3281" s="14"/>
    </row>
    <row r="3282" spans="3:4">
      <c r="C3282" s="14"/>
      <c r="D3282" s="14"/>
    </row>
    <row r="3283" spans="3:4">
      <c r="C3283" s="14"/>
      <c r="D3283" s="14"/>
    </row>
    <row r="3284" spans="3:4">
      <c r="C3284" s="14"/>
      <c r="D3284" s="14"/>
    </row>
    <row r="3285" spans="3:4">
      <c r="C3285" s="14"/>
      <c r="D3285" s="14"/>
    </row>
    <row r="3286" spans="3:4">
      <c r="C3286" s="14"/>
      <c r="D3286" s="14"/>
    </row>
    <row r="3287" spans="3:4">
      <c r="C3287" s="14"/>
      <c r="D3287" s="14"/>
    </row>
    <row r="3288" spans="3:4">
      <c r="C3288" s="14"/>
      <c r="D3288" s="14"/>
    </row>
    <row r="3289" spans="3:4">
      <c r="C3289" s="14"/>
      <c r="D3289" s="14"/>
    </row>
    <row r="3290" spans="3:4">
      <c r="C3290" s="14"/>
      <c r="D3290" s="14"/>
    </row>
    <row r="3291" spans="3:4">
      <c r="C3291" s="14"/>
      <c r="D3291" s="14"/>
    </row>
    <row r="3292" spans="3:4">
      <c r="C3292" s="14"/>
      <c r="D3292" s="14"/>
    </row>
    <row r="3293" spans="3:4">
      <c r="C3293" s="14"/>
      <c r="D3293" s="14"/>
    </row>
    <row r="3294" spans="3:4">
      <c r="C3294" s="14"/>
      <c r="D3294" s="14"/>
    </row>
    <row r="3295" spans="3:4">
      <c r="C3295" s="14"/>
      <c r="D3295" s="14"/>
    </row>
    <row r="3296" spans="3:4">
      <c r="C3296" s="14"/>
      <c r="D3296" s="14"/>
    </row>
    <row r="3297" spans="3:4">
      <c r="C3297" s="14"/>
      <c r="D3297" s="14"/>
    </row>
    <row r="3298" spans="3:4">
      <c r="C3298" s="14"/>
      <c r="D3298" s="14"/>
    </row>
    <row r="3299" spans="3:4">
      <c r="C3299" s="14"/>
      <c r="D3299" s="14"/>
    </row>
    <row r="3300" spans="3:4">
      <c r="C3300" s="14"/>
      <c r="D3300" s="14"/>
    </row>
    <row r="3301" spans="3:4">
      <c r="C3301" s="14"/>
      <c r="D3301" s="14"/>
    </row>
    <row r="3302" spans="3:4">
      <c r="C3302" s="14"/>
      <c r="D3302" s="14"/>
    </row>
    <row r="3303" spans="3:4">
      <c r="C3303" s="14"/>
      <c r="D3303" s="14"/>
    </row>
    <row r="3304" spans="3:4">
      <c r="C3304" s="14"/>
      <c r="D3304" s="14"/>
    </row>
    <row r="3305" spans="3:4">
      <c r="C3305" s="14"/>
      <c r="D3305" s="14"/>
    </row>
    <row r="3306" spans="3:4">
      <c r="C3306" s="14"/>
      <c r="D3306" s="14"/>
    </row>
    <row r="3307" spans="3:4">
      <c r="C3307" s="14"/>
      <c r="D3307" s="14"/>
    </row>
    <row r="3308" spans="3:4">
      <c r="C3308" s="14"/>
      <c r="D3308" s="14"/>
    </row>
    <row r="3309" spans="3:4">
      <c r="C3309" s="14"/>
      <c r="D3309" s="14"/>
    </row>
    <row r="3310" spans="3:4">
      <c r="C3310" s="14"/>
      <c r="D3310" s="14"/>
    </row>
    <row r="3311" spans="3:4">
      <c r="C3311" s="14"/>
      <c r="D3311" s="14"/>
    </row>
    <row r="3312" spans="3:4">
      <c r="C3312" s="14"/>
      <c r="D3312" s="14"/>
    </row>
    <row r="3313" spans="3:4">
      <c r="C3313" s="14"/>
      <c r="D3313" s="14"/>
    </row>
    <row r="3314" spans="3:4">
      <c r="C3314" s="14"/>
      <c r="D3314" s="14"/>
    </row>
    <row r="3315" spans="3:4">
      <c r="C3315" s="14"/>
      <c r="D3315" s="14"/>
    </row>
    <row r="3316" spans="3:4">
      <c r="C3316" s="14"/>
      <c r="D3316" s="14"/>
    </row>
    <row r="3317" spans="3:4">
      <c r="C3317" s="14"/>
      <c r="D3317" s="14"/>
    </row>
    <row r="3318" spans="3:4">
      <c r="C3318" s="14"/>
      <c r="D3318" s="14"/>
    </row>
    <row r="3319" spans="3:4">
      <c r="C3319" s="14"/>
      <c r="D3319" s="14"/>
    </row>
    <row r="3320" spans="3:4">
      <c r="C3320" s="14"/>
      <c r="D3320" s="14"/>
    </row>
    <row r="3321" spans="3:4">
      <c r="C3321" s="14"/>
      <c r="D3321" s="14"/>
    </row>
    <row r="3322" spans="3:4">
      <c r="C3322" s="14"/>
      <c r="D3322" s="14"/>
    </row>
    <row r="3323" spans="3:4">
      <c r="C3323" s="14"/>
      <c r="D3323" s="14"/>
    </row>
    <row r="3324" spans="3:4">
      <c r="C3324" s="14"/>
      <c r="D3324" s="14"/>
    </row>
    <row r="3325" spans="3:4">
      <c r="C3325" s="14"/>
      <c r="D3325" s="14"/>
    </row>
    <row r="3326" spans="3:4">
      <c r="C3326" s="14"/>
      <c r="D3326" s="14"/>
    </row>
    <row r="3327" spans="3:4">
      <c r="C3327" s="14"/>
      <c r="D3327" s="14"/>
    </row>
    <row r="3328" spans="3:4">
      <c r="C3328" s="14"/>
      <c r="D3328" s="14"/>
    </row>
    <row r="3329" spans="3:4">
      <c r="C3329" s="14"/>
      <c r="D3329" s="14"/>
    </row>
    <row r="3330" spans="3:4">
      <c r="C3330" s="14"/>
      <c r="D3330" s="14"/>
    </row>
    <row r="3331" spans="3:4">
      <c r="C3331" s="14"/>
      <c r="D3331" s="14"/>
    </row>
    <row r="3332" spans="3:4">
      <c r="C3332" s="14"/>
      <c r="D3332" s="14"/>
    </row>
    <row r="3333" spans="3:4">
      <c r="C3333" s="14"/>
      <c r="D3333" s="14"/>
    </row>
    <row r="3334" spans="3:4">
      <c r="C3334" s="14"/>
      <c r="D3334" s="14"/>
    </row>
    <row r="3335" spans="3:4">
      <c r="C3335" s="14"/>
      <c r="D3335" s="14"/>
    </row>
    <row r="3336" spans="3:4">
      <c r="C3336" s="14"/>
      <c r="D3336" s="14"/>
    </row>
    <row r="3337" spans="3:4">
      <c r="C3337" s="14"/>
      <c r="D3337" s="14"/>
    </row>
    <row r="3338" spans="3:4">
      <c r="C3338" s="14"/>
      <c r="D3338" s="14"/>
    </row>
    <row r="3339" spans="3:4">
      <c r="C3339" s="14"/>
      <c r="D3339" s="14"/>
    </row>
    <row r="3340" spans="3:4">
      <c r="C3340" s="14"/>
      <c r="D3340" s="14"/>
    </row>
    <row r="3341" spans="3:4">
      <c r="C3341" s="14"/>
      <c r="D3341" s="14"/>
    </row>
    <row r="3342" spans="3:4">
      <c r="C3342" s="14"/>
      <c r="D3342" s="14"/>
    </row>
    <row r="3343" spans="3:4">
      <c r="C3343" s="14"/>
      <c r="D3343" s="14"/>
    </row>
    <row r="3344" spans="3:4">
      <c r="C3344" s="14"/>
      <c r="D3344" s="14"/>
    </row>
    <row r="3345" spans="3:4">
      <c r="C3345" s="14"/>
      <c r="D3345" s="14"/>
    </row>
    <row r="3346" spans="3:4">
      <c r="C3346" s="14"/>
      <c r="D3346" s="14"/>
    </row>
    <row r="3347" spans="3:4">
      <c r="C3347" s="14"/>
      <c r="D3347" s="14"/>
    </row>
    <row r="3348" spans="3:4">
      <c r="C3348" s="14"/>
      <c r="D3348" s="14"/>
    </row>
    <row r="3349" spans="3:4">
      <c r="C3349" s="14"/>
      <c r="D3349" s="14"/>
    </row>
    <row r="3350" spans="3:4">
      <c r="C3350" s="14"/>
      <c r="D3350" s="14"/>
    </row>
    <row r="3351" spans="3:4">
      <c r="C3351" s="14"/>
      <c r="D3351" s="14"/>
    </row>
    <row r="3352" spans="3:4">
      <c r="C3352" s="14"/>
      <c r="D3352" s="14"/>
    </row>
    <row r="3353" spans="3:4">
      <c r="C3353" s="14"/>
      <c r="D3353" s="14"/>
    </row>
    <row r="3354" spans="3:4">
      <c r="C3354" s="14"/>
      <c r="D3354" s="14"/>
    </row>
    <row r="3355" spans="3:4">
      <c r="C3355" s="14"/>
      <c r="D3355" s="14"/>
    </row>
    <row r="3356" spans="3:4">
      <c r="C3356" s="14"/>
      <c r="D3356" s="14"/>
    </row>
    <row r="3357" spans="3:4">
      <c r="C3357" s="14"/>
      <c r="D3357" s="14"/>
    </row>
    <row r="3358" spans="3:4">
      <c r="C3358" s="14"/>
      <c r="D3358" s="14"/>
    </row>
    <row r="3359" spans="3:4">
      <c r="C3359" s="14"/>
      <c r="D3359" s="14"/>
    </row>
    <row r="3360" spans="3:4">
      <c r="C3360" s="14"/>
      <c r="D3360" s="14"/>
    </row>
    <row r="3361" spans="3:4">
      <c r="C3361" s="14"/>
      <c r="D3361" s="14"/>
    </row>
    <row r="3362" spans="3:4">
      <c r="C3362" s="14"/>
      <c r="D3362" s="14"/>
    </row>
    <row r="3363" spans="3:4">
      <c r="C3363" s="14"/>
      <c r="D3363" s="14"/>
    </row>
    <row r="3364" spans="3:4">
      <c r="C3364" s="14"/>
      <c r="D3364" s="14"/>
    </row>
    <row r="3365" spans="3:4">
      <c r="C3365" s="14"/>
      <c r="D3365" s="14"/>
    </row>
    <row r="3366" spans="3:4">
      <c r="C3366" s="14"/>
      <c r="D3366" s="14"/>
    </row>
    <row r="3367" spans="3:4">
      <c r="C3367" s="14"/>
      <c r="D3367" s="14"/>
    </row>
    <row r="3368" spans="3:4">
      <c r="C3368" s="14"/>
      <c r="D3368" s="14"/>
    </row>
    <row r="3369" spans="3:4">
      <c r="C3369" s="14"/>
      <c r="D3369" s="14"/>
    </row>
    <row r="3370" spans="3:4">
      <c r="C3370" s="14"/>
      <c r="D3370" s="14"/>
    </row>
    <row r="3371" spans="3:4">
      <c r="C3371" s="14"/>
      <c r="D3371" s="14"/>
    </row>
    <row r="3372" spans="3:4">
      <c r="C3372" s="14"/>
      <c r="D3372" s="14"/>
    </row>
    <row r="3373" spans="3:4">
      <c r="C3373" s="14"/>
      <c r="D3373" s="14"/>
    </row>
    <row r="3374" spans="3:4">
      <c r="C3374" s="14"/>
      <c r="D3374" s="14"/>
    </row>
    <row r="3375" spans="3:4">
      <c r="C3375" s="14"/>
      <c r="D3375" s="14"/>
    </row>
    <row r="3376" spans="3:4">
      <c r="C3376" s="14"/>
      <c r="D3376" s="14"/>
    </row>
    <row r="3377" spans="3:4">
      <c r="C3377" s="14"/>
      <c r="D3377" s="14"/>
    </row>
    <row r="3378" spans="3:4">
      <c r="C3378" s="14"/>
      <c r="D3378" s="14"/>
    </row>
    <row r="3379" spans="3:4">
      <c r="C3379" s="14"/>
      <c r="D3379" s="14"/>
    </row>
    <row r="3380" spans="3:4">
      <c r="C3380" s="14"/>
      <c r="D3380" s="14"/>
    </row>
    <row r="3381" spans="3:4">
      <c r="C3381" s="14"/>
      <c r="D3381" s="14"/>
    </row>
    <row r="3382" spans="3:4">
      <c r="C3382" s="14"/>
      <c r="D3382" s="14"/>
    </row>
    <row r="3383" spans="3:4">
      <c r="C3383" s="14"/>
      <c r="D3383" s="14"/>
    </row>
    <row r="3384" spans="3:4">
      <c r="C3384" s="14"/>
      <c r="D3384" s="14"/>
    </row>
    <row r="3385" spans="3:4">
      <c r="C3385" s="14"/>
      <c r="D3385" s="14"/>
    </row>
    <row r="3386" spans="3:4">
      <c r="C3386" s="14"/>
      <c r="D3386" s="14"/>
    </row>
    <row r="3387" spans="3:4">
      <c r="C3387" s="14"/>
      <c r="D3387" s="14"/>
    </row>
    <row r="3388" spans="3:4">
      <c r="C3388" s="14"/>
      <c r="D3388" s="14"/>
    </row>
    <row r="3389" spans="3:4">
      <c r="C3389" s="14"/>
      <c r="D3389" s="14"/>
    </row>
    <row r="3390" spans="3:4">
      <c r="C3390" s="14"/>
      <c r="D3390" s="14"/>
    </row>
    <row r="3391" spans="3:4">
      <c r="C3391" s="14"/>
      <c r="D3391" s="14"/>
    </row>
    <row r="3392" spans="3:4">
      <c r="C3392" s="14"/>
      <c r="D3392" s="14"/>
    </row>
    <row r="3393" spans="3:4">
      <c r="C3393" s="14"/>
      <c r="D3393" s="14"/>
    </row>
    <row r="3394" spans="3:4">
      <c r="C3394" s="14"/>
      <c r="D3394" s="14"/>
    </row>
    <row r="3395" spans="3:4">
      <c r="C3395" s="14"/>
      <c r="D3395" s="14"/>
    </row>
    <row r="3396" spans="3:4">
      <c r="C3396" s="14"/>
      <c r="D3396" s="14"/>
    </row>
    <row r="3397" spans="3:4">
      <c r="C3397" s="14"/>
      <c r="D3397" s="14"/>
    </row>
    <row r="3398" spans="3:4">
      <c r="C3398" s="14"/>
      <c r="D3398" s="14"/>
    </row>
    <row r="3399" spans="3:4">
      <c r="C3399" s="14"/>
      <c r="D3399" s="14"/>
    </row>
    <row r="3400" spans="3:4">
      <c r="C3400" s="14"/>
      <c r="D3400" s="14"/>
    </row>
    <row r="3401" spans="3:4">
      <c r="C3401" s="14"/>
      <c r="D3401" s="14"/>
    </row>
    <row r="3402" spans="3:4">
      <c r="C3402" s="14"/>
      <c r="D3402" s="14"/>
    </row>
    <row r="3403" spans="3:4">
      <c r="C3403" s="14"/>
      <c r="D3403" s="14"/>
    </row>
    <row r="3404" spans="3:4">
      <c r="C3404" s="14"/>
      <c r="D3404" s="14"/>
    </row>
    <row r="3405" spans="3:4">
      <c r="C3405" s="14"/>
      <c r="D3405" s="14"/>
    </row>
    <row r="3406" spans="3:4">
      <c r="C3406" s="14"/>
      <c r="D3406" s="14"/>
    </row>
    <row r="3407" spans="3:4">
      <c r="C3407" s="14"/>
      <c r="D3407" s="14"/>
    </row>
    <row r="3408" spans="3:4">
      <c r="C3408" s="14"/>
      <c r="D3408" s="14"/>
    </row>
    <row r="3409" spans="3:4">
      <c r="C3409" s="14"/>
      <c r="D3409" s="14"/>
    </row>
    <row r="3410" spans="3:4">
      <c r="C3410" s="14"/>
      <c r="D3410" s="14"/>
    </row>
    <row r="3411" spans="3:4">
      <c r="C3411" s="14"/>
      <c r="D3411" s="14"/>
    </row>
    <row r="3412" spans="3:4">
      <c r="C3412" s="14"/>
      <c r="D3412" s="14"/>
    </row>
    <row r="3413" spans="3:4">
      <c r="C3413" s="14"/>
      <c r="D3413" s="14"/>
    </row>
    <row r="3414" spans="3:4">
      <c r="C3414" s="14"/>
      <c r="D3414" s="14"/>
    </row>
    <row r="3415" spans="3:4">
      <c r="C3415" s="14"/>
      <c r="D3415" s="14"/>
    </row>
    <row r="3416" spans="3:4">
      <c r="C3416" s="14"/>
      <c r="D3416" s="14"/>
    </row>
    <row r="3417" spans="3:4">
      <c r="C3417" s="14"/>
      <c r="D3417" s="14"/>
    </row>
    <row r="3418" spans="3:4">
      <c r="C3418" s="14"/>
      <c r="D3418" s="14"/>
    </row>
    <row r="3419" spans="3:4">
      <c r="C3419" s="14"/>
      <c r="D3419" s="14"/>
    </row>
    <row r="3420" spans="3:4">
      <c r="C3420" s="14"/>
      <c r="D3420" s="14"/>
    </row>
    <row r="3421" spans="3:4">
      <c r="C3421" s="14"/>
      <c r="D3421" s="14"/>
    </row>
    <row r="3422" spans="3:4">
      <c r="C3422" s="14"/>
      <c r="D3422" s="14"/>
    </row>
    <row r="3423" spans="3:4">
      <c r="C3423" s="14"/>
      <c r="D3423" s="14"/>
    </row>
    <row r="3424" spans="3:4">
      <c r="C3424" s="14"/>
      <c r="D3424" s="14"/>
    </row>
    <row r="3425" spans="3:4">
      <c r="C3425" s="14"/>
      <c r="D3425" s="14"/>
    </row>
    <row r="3426" spans="3:4">
      <c r="C3426" s="14"/>
      <c r="D3426" s="14"/>
    </row>
    <row r="3427" spans="3:4">
      <c r="C3427" s="14"/>
      <c r="D3427" s="14"/>
    </row>
    <row r="3428" spans="3:4">
      <c r="C3428" s="14"/>
      <c r="D3428" s="14"/>
    </row>
    <row r="3429" spans="3:4">
      <c r="C3429" s="14"/>
      <c r="D3429" s="14"/>
    </row>
    <row r="3430" spans="3:4">
      <c r="C3430" s="14"/>
      <c r="D3430" s="14"/>
    </row>
    <row r="3431" spans="3:4">
      <c r="C3431" s="14"/>
      <c r="D3431" s="14"/>
    </row>
    <row r="3432" spans="3:4">
      <c r="C3432" s="14"/>
      <c r="D3432" s="14"/>
    </row>
    <row r="3433" spans="3:4">
      <c r="C3433" s="14"/>
      <c r="D3433" s="14"/>
    </row>
    <row r="3434" spans="3:4">
      <c r="C3434" s="14"/>
      <c r="D3434" s="14"/>
    </row>
    <row r="3435" spans="3:4">
      <c r="C3435" s="14"/>
      <c r="D3435" s="14"/>
    </row>
    <row r="3436" spans="3:4">
      <c r="C3436" s="14"/>
      <c r="D3436" s="14"/>
    </row>
    <row r="3437" spans="3:4">
      <c r="C3437" s="14"/>
      <c r="D3437" s="14"/>
    </row>
    <row r="3438" spans="3:4">
      <c r="C3438" s="14"/>
      <c r="D3438" s="14"/>
    </row>
    <row r="3439" spans="3:4">
      <c r="C3439" s="14"/>
      <c r="D3439" s="14"/>
    </row>
    <row r="3440" spans="3:4">
      <c r="C3440" s="14"/>
      <c r="D3440" s="14"/>
    </row>
    <row r="3441" spans="3:4">
      <c r="C3441" s="14"/>
      <c r="D3441" s="14"/>
    </row>
    <row r="3442" spans="3:4">
      <c r="C3442" s="14"/>
      <c r="D3442" s="14"/>
    </row>
    <row r="3443" spans="3:4">
      <c r="C3443" s="14"/>
      <c r="D3443" s="14"/>
    </row>
    <row r="3444" spans="3:4">
      <c r="C3444" s="14"/>
      <c r="D3444" s="14"/>
    </row>
    <row r="3445" spans="3:4">
      <c r="C3445" s="14"/>
      <c r="D3445" s="14"/>
    </row>
    <row r="3446" spans="3:4">
      <c r="C3446" s="14"/>
      <c r="D3446" s="14"/>
    </row>
    <row r="3447" spans="3:4">
      <c r="C3447" s="14"/>
      <c r="D3447" s="14"/>
    </row>
    <row r="3448" spans="3:4">
      <c r="C3448" s="14"/>
      <c r="D3448" s="14"/>
    </row>
    <row r="3449" spans="3:4">
      <c r="C3449" s="14"/>
      <c r="D3449" s="14"/>
    </row>
    <row r="3450" spans="3:4">
      <c r="C3450" s="14"/>
      <c r="D3450" s="14"/>
    </row>
    <row r="3451" spans="3:4">
      <c r="C3451" s="14"/>
      <c r="D3451" s="14"/>
    </row>
    <row r="3452" spans="3:4">
      <c r="C3452" s="14"/>
      <c r="D3452" s="14"/>
    </row>
    <row r="3453" spans="3:4">
      <c r="C3453" s="14"/>
      <c r="D3453" s="14"/>
    </row>
    <row r="3454" spans="3:4">
      <c r="C3454" s="14"/>
      <c r="D3454" s="14"/>
    </row>
    <row r="3455" spans="3:4">
      <c r="C3455" s="14"/>
      <c r="D3455" s="14"/>
    </row>
    <row r="3456" spans="3:4">
      <c r="C3456" s="14"/>
      <c r="D3456" s="14"/>
    </row>
    <row r="3457" spans="3:4">
      <c r="C3457" s="14"/>
      <c r="D3457" s="14"/>
    </row>
    <row r="3458" spans="3:4">
      <c r="C3458" s="14"/>
      <c r="D3458" s="14"/>
    </row>
    <row r="3459" spans="3:4">
      <c r="C3459" s="14"/>
      <c r="D3459" s="14"/>
    </row>
    <row r="3460" spans="3:4">
      <c r="C3460" s="14"/>
      <c r="D3460" s="14"/>
    </row>
    <row r="3461" spans="3:4">
      <c r="C3461" s="14"/>
      <c r="D3461" s="14"/>
    </row>
    <row r="3462" spans="3:4">
      <c r="C3462" s="14"/>
      <c r="D3462" s="14"/>
    </row>
    <row r="3463" spans="3:4">
      <c r="C3463" s="14"/>
      <c r="D3463" s="14"/>
    </row>
    <row r="3464" spans="3:4">
      <c r="C3464" s="14"/>
      <c r="D3464" s="14"/>
    </row>
    <row r="3465" spans="3:4">
      <c r="C3465" s="14"/>
      <c r="D3465" s="14"/>
    </row>
    <row r="3466" spans="3:4">
      <c r="C3466" s="14"/>
      <c r="D3466" s="14"/>
    </row>
    <row r="3467" spans="3:4">
      <c r="C3467" s="14"/>
      <c r="D3467" s="14"/>
    </row>
    <row r="3468" spans="3:4">
      <c r="C3468" s="14"/>
      <c r="D3468" s="14"/>
    </row>
    <row r="3469" spans="3:4">
      <c r="C3469" s="14"/>
      <c r="D3469" s="14"/>
    </row>
    <row r="3470" spans="3:4">
      <c r="C3470" s="14"/>
      <c r="D3470" s="14"/>
    </row>
    <row r="3471" spans="3:4">
      <c r="C3471" s="14"/>
      <c r="D3471" s="14"/>
    </row>
    <row r="3472" spans="3:4">
      <c r="C3472" s="14"/>
      <c r="D3472" s="14"/>
    </row>
    <row r="3473" spans="3:4">
      <c r="C3473" s="14"/>
      <c r="D3473" s="14"/>
    </row>
    <row r="3474" spans="3:4">
      <c r="C3474" s="14"/>
      <c r="D3474" s="14"/>
    </row>
    <row r="3475" spans="3:4">
      <c r="C3475" s="14"/>
      <c r="D3475" s="14"/>
    </row>
    <row r="3476" spans="3:4">
      <c r="C3476" s="14"/>
      <c r="D3476" s="14"/>
    </row>
    <row r="3477" spans="3:4">
      <c r="C3477" s="14"/>
      <c r="D3477" s="14"/>
    </row>
    <row r="3478" spans="3:4">
      <c r="C3478" s="14"/>
      <c r="D3478" s="14"/>
    </row>
    <row r="3479" spans="3:4">
      <c r="C3479" s="14"/>
      <c r="D3479" s="14"/>
    </row>
    <row r="3480" spans="3:4">
      <c r="C3480" s="14"/>
      <c r="D3480" s="14"/>
    </row>
    <row r="3481" spans="3:4">
      <c r="C3481" s="14"/>
      <c r="D3481" s="14"/>
    </row>
    <row r="3482" spans="3:4">
      <c r="C3482" s="14"/>
      <c r="D3482" s="14"/>
    </row>
    <row r="3483" spans="3:4">
      <c r="C3483" s="14"/>
      <c r="D3483" s="14"/>
    </row>
    <row r="3484" spans="3:4">
      <c r="C3484" s="14"/>
      <c r="D3484" s="14"/>
    </row>
    <row r="3485" spans="3:4">
      <c r="C3485" s="14"/>
      <c r="D3485" s="14"/>
    </row>
    <row r="3486" spans="3:4">
      <c r="C3486" s="14"/>
      <c r="D3486" s="14"/>
    </row>
    <row r="3487" spans="3:4">
      <c r="C3487" s="14"/>
      <c r="D3487" s="14"/>
    </row>
    <row r="3488" spans="3:4">
      <c r="C3488" s="14"/>
      <c r="D3488" s="14"/>
    </row>
    <row r="3489" spans="3:4">
      <c r="C3489" s="14"/>
      <c r="D3489" s="14"/>
    </row>
    <row r="3490" spans="3:4">
      <c r="C3490" s="14"/>
      <c r="D3490" s="14"/>
    </row>
    <row r="3491" spans="3:4">
      <c r="C3491" s="14"/>
      <c r="D3491" s="14"/>
    </row>
    <row r="3492" spans="3:4">
      <c r="C3492" s="14"/>
      <c r="D3492" s="14"/>
    </row>
    <row r="3493" spans="3:4">
      <c r="C3493" s="14"/>
      <c r="D3493" s="14"/>
    </row>
    <row r="3494" spans="3:4">
      <c r="C3494" s="14"/>
      <c r="D3494" s="14"/>
    </row>
    <row r="3495" spans="3:4">
      <c r="C3495" s="14"/>
      <c r="D3495" s="14"/>
    </row>
    <row r="3496" spans="3:4">
      <c r="C3496" s="14"/>
      <c r="D3496" s="14"/>
    </row>
    <row r="3497" spans="3:4">
      <c r="C3497" s="14"/>
      <c r="D3497" s="14"/>
    </row>
    <row r="3498" spans="3:4">
      <c r="C3498" s="14"/>
      <c r="D3498" s="14"/>
    </row>
    <row r="3499" spans="3:4">
      <c r="C3499" s="14"/>
      <c r="D3499" s="14"/>
    </row>
    <row r="3500" spans="3:4">
      <c r="C3500" s="14"/>
      <c r="D3500" s="14"/>
    </row>
    <row r="3501" spans="3:4">
      <c r="C3501" s="14"/>
      <c r="D3501" s="14"/>
    </row>
    <row r="3502" spans="3:4">
      <c r="C3502" s="14"/>
      <c r="D3502" s="14"/>
    </row>
    <row r="3503" spans="3:4">
      <c r="C3503" s="14"/>
      <c r="D3503" s="14"/>
    </row>
    <row r="3504" spans="3:4">
      <c r="C3504" s="14"/>
      <c r="D3504" s="14"/>
    </row>
    <row r="3505" spans="3:4">
      <c r="C3505" s="14"/>
      <c r="D3505" s="14"/>
    </row>
    <row r="3506" spans="3:4">
      <c r="C3506" s="14"/>
      <c r="D3506" s="14"/>
    </row>
    <row r="3507" spans="3:4">
      <c r="C3507" s="14"/>
      <c r="D3507" s="14"/>
    </row>
    <row r="3508" spans="3:4">
      <c r="C3508" s="14"/>
      <c r="D3508" s="14"/>
    </row>
    <row r="3509" spans="3:4">
      <c r="C3509" s="14"/>
      <c r="D3509" s="14"/>
    </row>
    <row r="3510" spans="3:4">
      <c r="C3510" s="14"/>
      <c r="D3510" s="14"/>
    </row>
    <row r="3511" spans="3:4">
      <c r="C3511" s="14"/>
      <c r="D3511" s="14"/>
    </row>
    <row r="3512" spans="3:4">
      <c r="C3512" s="14"/>
      <c r="D3512" s="14"/>
    </row>
    <row r="3513" spans="3:4">
      <c r="C3513" s="14"/>
      <c r="D3513" s="14"/>
    </row>
    <row r="3514" spans="3:4">
      <c r="C3514" s="14"/>
      <c r="D3514" s="14"/>
    </row>
    <row r="3515" spans="3:4">
      <c r="C3515" s="14"/>
      <c r="D3515" s="14"/>
    </row>
    <row r="3516" spans="3:4">
      <c r="C3516" s="14"/>
      <c r="D3516" s="14"/>
    </row>
    <row r="3517" spans="3:4">
      <c r="C3517" s="14"/>
      <c r="D3517" s="14"/>
    </row>
    <row r="3518" spans="3:4">
      <c r="C3518" s="14"/>
      <c r="D3518" s="14"/>
    </row>
    <row r="3519" spans="3:4">
      <c r="C3519" s="14"/>
      <c r="D3519" s="14"/>
    </row>
    <row r="3520" spans="3:4">
      <c r="C3520" s="14"/>
      <c r="D3520" s="14"/>
    </row>
    <row r="3521" spans="3:4">
      <c r="C3521" s="14"/>
      <c r="D3521" s="14"/>
    </row>
    <row r="3522" spans="3:4">
      <c r="C3522" s="14"/>
      <c r="D3522" s="14"/>
    </row>
    <row r="3523" spans="3:4">
      <c r="C3523" s="14"/>
      <c r="D3523" s="14"/>
    </row>
    <row r="3524" spans="3:4">
      <c r="C3524" s="14"/>
      <c r="D3524" s="14"/>
    </row>
    <row r="3525" spans="3:4">
      <c r="C3525" s="14"/>
      <c r="D3525" s="14"/>
    </row>
    <row r="3526" spans="3:4">
      <c r="C3526" s="14"/>
      <c r="D3526" s="14"/>
    </row>
    <row r="3527" spans="3:4">
      <c r="C3527" s="14"/>
      <c r="D3527" s="14"/>
    </row>
    <row r="3528" spans="3:4">
      <c r="C3528" s="14"/>
      <c r="D3528" s="14"/>
    </row>
    <row r="3529" spans="3:4">
      <c r="C3529" s="14"/>
      <c r="D3529" s="14"/>
    </row>
    <row r="3530" spans="3:4">
      <c r="C3530" s="14"/>
      <c r="D3530" s="14"/>
    </row>
    <row r="3531" spans="3:4">
      <c r="C3531" s="14"/>
      <c r="D3531" s="14"/>
    </row>
    <row r="3532" spans="3:4">
      <c r="C3532" s="14"/>
      <c r="D3532" s="14"/>
    </row>
    <row r="3533" spans="3:4">
      <c r="C3533" s="14"/>
      <c r="D3533" s="14"/>
    </row>
    <row r="3534" spans="3:4">
      <c r="C3534" s="14"/>
      <c r="D3534" s="14"/>
    </row>
    <row r="3535" spans="3:4">
      <c r="C3535" s="14"/>
      <c r="D3535" s="14"/>
    </row>
    <row r="3536" spans="3:4">
      <c r="C3536" s="14"/>
      <c r="D3536" s="14"/>
    </row>
    <row r="3537" spans="3:4">
      <c r="C3537" s="14"/>
      <c r="D3537" s="14"/>
    </row>
    <row r="3538" spans="3:4">
      <c r="C3538" s="14"/>
      <c r="D3538" s="14"/>
    </row>
    <row r="3539" spans="3:4">
      <c r="C3539" s="14"/>
      <c r="D3539" s="14"/>
    </row>
    <row r="3540" spans="3:4">
      <c r="C3540" s="14"/>
      <c r="D3540" s="14"/>
    </row>
    <row r="3541" spans="3:4">
      <c r="C3541" s="14"/>
      <c r="D3541" s="14"/>
    </row>
    <row r="3542" spans="3:4">
      <c r="C3542" s="14"/>
      <c r="D3542" s="14"/>
    </row>
    <row r="3543" spans="3:4">
      <c r="C3543" s="14"/>
      <c r="D3543" s="14"/>
    </row>
    <row r="3544" spans="3:4">
      <c r="C3544" s="14"/>
      <c r="D3544" s="14"/>
    </row>
    <row r="3545" spans="3:4">
      <c r="C3545" s="14"/>
      <c r="D3545" s="14"/>
    </row>
    <row r="3546" spans="3:4">
      <c r="C3546" s="14"/>
      <c r="D3546" s="14"/>
    </row>
    <row r="3547" spans="3:4">
      <c r="C3547" s="14"/>
      <c r="D3547" s="14"/>
    </row>
    <row r="3548" spans="3:4">
      <c r="C3548" s="14"/>
      <c r="D3548" s="14"/>
    </row>
    <row r="3549" spans="3:4">
      <c r="C3549" s="14"/>
      <c r="D3549" s="14"/>
    </row>
    <row r="3550" spans="3:4">
      <c r="C3550" s="14"/>
      <c r="D3550" s="14"/>
    </row>
    <row r="3551" spans="3:4">
      <c r="C3551" s="14"/>
      <c r="D3551" s="14"/>
    </row>
    <row r="3552" spans="3:4">
      <c r="C3552" s="14"/>
      <c r="D3552" s="14"/>
    </row>
    <row r="3553" spans="3:4">
      <c r="C3553" s="14"/>
      <c r="D3553" s="14"/>
    </row>
    <row r="3554" spans="3:4">
      <c r="C3554" s="14"/>
      <c r="D3554" s="14"/>
    </row>
    <row r="3555" spans="3:4">
      <c r="C3555" s="14"/>
      <c r="D3555" s="14"/>
    </row>
    <row r="3556" spans="3:4">
      <c r="C3556" s="14"/>
      <c r="D3556" s="14"/>
    </row>
    <row r="3557" spans="3:4">
      <c r="C3557" s="14"/>
      <c r="D3557" s="14"/>
    </row>
    <row r="3558" spans="3:4">
      <c r="C3558" s="14"/>
      <c r="D3558" s="14"/>
    </row>
    <row r="3559" spans="3:4">
      <c r="C3559" s="14"/>
      <c r="D3559" s="14"/>
    </row>
    <row r="3560" spans="3:4">
      <c r="C3560" s="14"/>
      <c r="D3560" s="14"/>
    </row>
    <row r="3561" spans="3:4">
      <c r="C3561" s="14"/>
      <c r="D3561" s="14"/>
    </row>
    <row r="3562" spans="3:4">
      <c r="C3562" s="14"/>
      <c r="D3562" s="14"/>
    </row>
    <row r="3563" spans="3:4">
      <c r="C3563" s="14"/>
      <c r="D3563" s="14"/>
    </row>
    <row r="3564" spans="3:4">
      <c r="C3564" s="14"/>
      <c r="D3564" s="14"/>
    </row>
    <row r="3565" spans="3:4">
      <c r="C3565" s="14"/>
      <c r="D3565" s="14"/>
    </row>
    <row r="3566" spans="3:4">
      <c r="C3566" s="14"/>
      <c r="D3566" s="14"/>
    </row>
    <row r="3567" spans="3:4">
      <c r="C3567" s="14"/>
      <c r="D3567" s="14"/>
    </row>
    <row r="3568" spans="3:4">
      <c r="C3568" s="14"/>
      <c r="D3568" s="14"/>
    </row>
    <row r="3569" spans="3:4">
      <c r="C3569" s="14"/>
      <c r="D3569" s="14"/>
    </row>
    <row r="3570" spans="3:4">
      <c r="C3570" s="14"/>
      <c r="D3570" s="14"/>
    </row>
    <row r="3571" spans="3:4">
      <c r="C3571" s="14"/>
      <c r="D3571" s="14"/>
    </row>
    <row r="3572" spans="3:4">
      <c r="C3572" s="14"/>
      <c r="D3572" s="14"/>
    </row>
    <row r="3573" spans="3:4">
      <c r="C3573" s="14"/>
      <c r="D3573" s="14"/>
    </row>
    <row r="3574" spans="3:4">
      <c r="C3574" s="14"/>
      <c r="D3574" s="14"/>
    </row>
    <row r="3575" spans="3:4">
      <c r="C3575" s="14"/>
      <c r="D3575" s="14"/>
    </row>
    <row r="3576" spans="3:4">
      <c r="C3576" s="14"/>
      <c r="D3576" s="14"/>
    </row>
    <row r="3577" spans="3:4">
      <c r="C3577" s="14"/>
      <c r="D3577" s="14"/>
    </row>
    <row r="3578" spans="3:4">
      <c r="C3578" s="14"/>
      <c r="D3578" s="14"/>
    </row>
    <row r="3579" spans="3:4">
      <c r="C3579" s="14"/>
      <c r="D3579" s="14"/>
    </row>
    <row r="3580" spans="3:4">
      <c r="C3580" s="14"/>
      <c r="D3580" s="14"/>
    </row>
    <row r="3581" spans="3:4">
      <c r="C3581" s="14"/>
      <c r="D3581" s="14"/>
    </row>
    <row r="3582" spans="3:4">
      <c r="C3582" s="14"/>
      <c r="D3582" s="14"/>
    </row>
    <row r="3583" spans="3:4">
      <c r="C3583" s="14"/>
      <c r="D3583" s="14"/>
    </row>
    <row r="3584" spans="3:4">
      <c r="C3584" s="14"/>
      <c r="D3584" s="14"/>
    </row>
    <row r="3585" spans="3:4">
      <c r="C3585" s="14"/>
      <c r="D3585" s="14"/>
    </row>
    <row r="3586" spans="3:4">
      <c r="C3586" s="14"/>
      <c r="D3586" s="14"/>
    </row>
    <row r="3587" spans="3:4">
      <c r="C3587" s="14"/>
      <c r="D3587" s="14"/>
    </row>
    <row r="3588" spans="3:4">
      <c r="C3588" s="14"/>
      <c r="D3588" s="14"/>
    </row>
    <row r="3589" spans="3:4">
      <c r="C3589" s="14"/>
      <c r="D3589" s="14"/>
    </row>
    <row r="3590" spans="3:4">
      <c r="C3590" s="14"/>
      <c r="D3590" s="14"/>
    </row>
    <row r="3591" spans="3:4">
      <c r="C3591" s="14"/>
      <c r="D3591" s="14"/>
    </row>
    <row r="3592" spans="3:4">
      <c r="C3592" s="14"/>
      <c r="D3592" s="14"/>
    </row>
    <row r="3593" spans="3:4">
      <c r="C3593" s="14"/>
      <c r="D3593" s="14"/>
    </row>
    <row r="3594" spans="3:4">
      <c r="C3594" s="14"/>
      <c r="D3594" s="14"/>
    </row>
    <row r="3595" spans="3:4">
      <c r="C3595" s="14"/>
      <c r="D3595" s="14"/>
    </row>
    <row r="3596" spans="3:4">
      <c r="C3596" s="14"/>
      <c r="D3596" s="14"/>
    </row>
    <row r="3597" spans="3:4">
      <c r="C3597" s="14"/>
      <c r="D3597" s="14"/>
    </row>
    <row r="3598" spans="3:4">
      <c r="C3598" s="14"/>
      <c r="D3598" s="14"/>
    </row>
    <row r="3599" spans="3:4">
      <c r="C3599" s="14"/>
      <c r="D3599" s="14"/>
    </row>
    <row r="3600" spans="3:4">
      <c r="C3600" s="14"/>
      <c r="D3600" s="14"/>
    </row>
    <row r="3601" spans="3:4">
      <c r="C3601" s="14"/>
      <c r="D3601" s="14"/>
    </row>
    <row r="3602" spans="3:4">
      <c r="C3602" s="14"/>
      <c r="D3602" s="14"/>
    </row>
    <row r="3603" spans="3:4">
      <c r="C3603" s="14"/>
      <c r="D3603" s="14"/>
    </row>
    <row r="3604" spans="3:4">
      <c r="C3604" s="14"/>
      <c r="D3604" s="14"/>
    </row>
    <row r="3605" spans="3:4">
      <c r="C3605" s="14"/>
      <c r="D3605" s="14"/>
    </row>
    <row r="3606" spans="3:4">
      <c r="C3606" s="14"/>
      <c r="D3606" s="14"/>
    </row>
    <row r="3607" spans="3:4">
      <c r="C3607" s="14"/>
      <c r="D3607" s="14"/>
    </row>
    <row r="3608" spans="3:4">
      <c r="C3608" s="14"/>
      <c r="D3608" s="14"/>
    </row>
    <row r="3609" spans="3:4">
      <c r="C3609" s="14"/>
      <c r="D3609" s="14"/>
    </row>
    <row r="3610" spans="3:4">
      <c r="C3610" s="14"/>
      <c r="D3610" s="14"/>
    </row>
    <row r="3611" spans="3:4">
      <c r="C3611" s="14"/>
      <c r="D3611" s="14"/>
    </row>
    <row r="3612" spans="3:4">
      <c r="C3612" s="14"/>
      <c r="D3612" s="14"/>
    </row>
    <row r="3613" spans="3:4">
      <c r="C3613" s="14"/>
      <c r="D3613" s="14"/>
    </row>
    <row r="3614" spans="3:4">
      <c r="C3614" s="14"/>
      <c r="D3614" s="14"/>
    </row>
    <row r="3615" spans="3:4">
      <c r="C3615" s="14"/>
      <c r="D3615" s="14"/>
    </row>
    <row r="3616" spans="3:4">
      <c r="C3616" s="14"/>
      <c r="D3616" s="14"/>
    </row>
    <row r="3617" spans="3:4">
      <c r="C3617" s="14"/>
      <c r="D3617" s="14"/>
    </row>
    <row r="3618" spans="3:4">
      <c r="C3618" s="14"/>
      <c r="D3618" s="14"/>
    </row>
    <row r="3619" spans="3:4">
      <c r="C3619" s="14"/>
      <c r="D3619" s="14"/>
    </row>
    <row r="3620" spans="3:4">
      <c r="C3620" s="14"/>
      <c r="D3620" s="14"/>
    </row>
    <row r="3621" spans="3:4">
      <c r="C3621" s="14"/>
      <c r="D3621" s="14"/>
    </row>
    <row r="3622" spans="3:4">
      <c r="C3622" s="14"/>
      <c r="D3622" s="14"/>
    </row>
    <row r="3623" spans="3:4">
      <c r="C3623" s="14"/>
      <c r="D3623" s="14"/>
    </row>
    <row r="3624" spans="3:4">
      <c r="C3624" s="14"/>
      <c r="D3624" s="14"/>
    </row>
    <row r="3625" spans="3:4">
      <c r="C3625" s="14"/>
      <c r="D3625" s="14"/>
    </row>
    <row r="3626" spans="3:4">
      <c r="C3626" s="14"/>
      <c r="D3626" s="14"/>
    </row>
    <row r="3627" spans="3:4">
      <c r="C3627" s="14"/>
      <c r="D3627" s="14"/>
    </row>
    <row r="3628" spans="3:4">
      <c r="C3628" s="14"/>
      <c r="D3628" s="14"/>
    </row>
    <row r="3629" spans="3:4">
      <c r="C3629" s="14"/>
      <c r="D3629" s="14"/>
    </row>
    <row r="3630" spans="3:4">
      <c r="C3630" s="14"/>
      <c r="D3630" s="14"/>
    </row>
    <row r="3631" spans="3:4">
      <c r="C3631" s="14"/>
      <c r="D3631" s="14"/>
    </row>
    <row r="3632" spans="3:4">
      <c r="C3632" s="14"/>
      <c r="D3632" s="14"/>
    </row>
    <row r="3633" spans="3:4">
      <c r="C3633" s="14"/>
      <c r="D3633" s="14"/>
    </row>
    <row r="3634" spans="3:4">
      <c r="C3634" s="14"/>
      <c r="D3634" s="14"/>
    </row>
    <row r="3635" spans="3:4">
      <c r="C3635" s="14"/>
      <c r="D3635" s="14"/>
    </row>
    <row r="3636" spans="3:4">
      <c r="C3636" s="14"/>
      <c r="D3636" s="14"/>
    </row>
    <row r="3637" spans="3:4">
      <c r="C3637" s="14"/>
      <c r="D3637" s="14"/>
    </row>
    <row r="3638" spans="3:4">
      <c r="C3638" s="14"/>
      <c r="D3638" s="14"/>
    </row>
    <row r="3639" spans="3:4">
      <c r="C3639" s="14"/>
      <c r="D3639" s="14"/>
    </row>
    <row r="3640" spans="3:4">
      <c r="C3640" s="14"/>
      <c r="D3640" s="14"/>
    </row>
    <row r="3641" spans="3:4">
      <c r="C3641" s="14"/>
      <c r="D3641" s="14"/>
    </row>
    <row r="3642" spans="3:4">
      <c r="C3642" s="14"/>
      <c r="D3642" s="14"/>
    </row>
    <row r="3643" spans="3:4">
      <c r="C3643" s="14"/>
      <c r="D3643" s="14"/>
    </row>
    <row r="3644" spans="3:4">
      <c r="C3644" s="14"/>
      <c r="D3644" s="14"/>
    </row>
    <row r="3645" spans="3:4">
      <c r="C3645" s="14"/>
      <c r="D3645" s="14"/>
    </row>
    <row r="3646" spans="3:4">
      <c r="C3646" s="14"/>
      <c r="D3646" s="14"/>
    </row>
    <row r="3647" spans="3:4">
      <c r="C3647" s="14"/>
      <c r="D3647" s="14"/>
    </row>
    <row r="3648" spans="3:4">
      <c r="C3648" s="14"/>
      <c r="D3648" s="14"/>
    </row>
    <row r="3649" spans="3:4">
      <c r="C3649" s="14"/>
      <c r="D3649" s="14"/>
    </row>
    <row r="3650" spans="3:4">
      <c r="C3650" s="14"/>
      <c r="D3650" s="14"/>
    </row>
    <row r="3651" spans="3:4">
      <c r="C3651" s="14"/>
      <c r="D3651" s="14"/>
    </row>
    <row r="3652" spans="3:4">
      <c r="C3652" s="14"/>
      <c r="D3652" s="14"/>
    </row>
    <row r="3653" spans="3:4">
      <c r="C3653" s="14"/>
      <c r="D3653" s="14"/>
    </row>
    <row r="3654" spans="3:4">
      <c r="C3654" s="14"/>
      <c r="D3654" s="14"/>
    </row>
    <row r="3655" spans="3:4">
      <c r="C3655" s="14"/>
      <c r="D3655" s="14"/>
    </row>
    <row r="3656" spans="3:4">
      <c r="C3656" s="14"/>
      <c r="D3656" s="14"/>
    </row>
    <row r="3657" spans="3:4">
      <c r="C3657" s="14"/>
      <c r="D3657" s="14"/>
    </row>
    <row r="3658" spans="3:4">
      <c r="C3658" s="14"/>
      <c r="D3658" s="14"/>
    </row>
    <row r="3659" spans="3:4">
      <c r="C3659" s="14"/>
      <c r="D3659" s="14"/>
    </row>
    <row r="3660" spans="3:4">
      <c r="C3660" s="14"/>
      <c r="D3660" s="14"/>
    </row>
    <row r="3661" spans="3:4">
      <c r="C3661" s="14"/>
      <c r="D3661" s="14"/>
    </row>
    <row r="3662" spans="3:4">
      <c r="C3662" s="14"/>
      <c r="D3662" s="14"/>
    </row>
    <row r="3663" spans="3:4">
      <c r="C3663" s="14"/>
      <c r="D3663" s="14"/>
    </row>
    <row r="3664" spans="3:4">
      <c r="C3664" s="14"/>
      <c r="D3664" s="14"/>
    </row>
    <row r="3665" spans="3:4">
      <c r="C3665" s="14"/>
      <c r="D3665" s="14"/>
    </row>
    <row r="3666" spans="3:4">
      <c r="C3666" s="14"/>
      <c r="D3666" s="14"/>
    </row>
    <row r="3667" spans="3:4">
      <c r="C3667" s="14"/>
      <c r="D3667" s="14"/>
    </row>
    <row r="3668" spans="3:4">
      <c r="C3668" s="14"/>
      <c r="D3668" s="14"/>
    </row>
    <row r="3669" spans="3:4">
      <c r="C3669" s="14"/>
      <c r="D3669" s="14"/>
    </row>
    <row r="3670" spans="3:4">
      <c r="C3670" s="14"/>
      <c r="D3670" s="14"/>
    </row>
    <row r="3671" spans="3:4">
      <c r="C3671" s="14"/>
      <c r="D3671" s="14"/>
    </row>
    <row r="3672" spans="3:4">
      <c r="C3672" s="14"/>
      <c r="D3672" s="14"/>
    </row>
    <row r="3673" spans="3:4">
      <c r="C3673" s="14"/>
      <c r="D3673" s="14"/>
    </row>
    <row r="3674" spans="3:4">
      <c r="C3674" s="14"/>
      <c r="D3674" s="14"/>
    </row>
    <row r="3675" spans="3:4">
      <c r="C3675" s="14"/>
      <c r="D3675" s="14"/>
    </row>
    <row r="3676" spans="3:4">
      <c r="C3676" s="14"/>
      <c r="D3676" s="14"/>
    </row>
    <row r="3677" spans="3:4">
      <c r="C3677" s="14"/>
      <c r="D3677" s="14"/>
    </row>
    <row r="3678" spans="3:4">
      <c r="C3678" s="14"/>
      <c r="D3678" s="14"/>
    </row>
    <row r="3679" spans="3:4">
      <c r="C3679" s="14"/>
      <c r="D3679" s="14"/>
    </row>
    <row r="3680" spans="3:4">
      <c r="C3680" s="14"/>
      <c r="D3680" s="14"/>
    </row>
    <row r="3681" spans="3:4">
      <c r="C3681" s="14"/>
      <c r="D3681" s="14"/>
    </row>
    <row r="3682" spans="3:4">
      <c r="C3682" s="14"/>
      <c r="D3682" s="14"/>
    </row>
    <row r="3683" spans="3:4">
      <c r="C3683" s="14"/>
      <c r="D3683" s="14"/>
    </row>
    <row r="3684" spans="3:4">
      <c r="C3684" s="14"/>
      <c r="D3684" s="14"/>
    </row>
    <row r="3685" spans="3:4">
      <c r="C3685" s="14"/>
      <c r="D3685" s="14"/>
    </row>
    <row r="3686" spans="3:4">
      <c r="C3686" s="14"/>
      <c r="D3686" s="14"/>
    </row>
    <row r="3687" spans="3:4">
      <c r="C3687" s="14"/>
      <c r="D3687" s="14"/>
    </row>
    <row r="3688" spans="3:4">
      <c r="C3688" s="14"/>
      <c r="D3688" s="14"/>
    </row>
    <row r="3689" spans="3:4">
      <c r="C3689" s="14"/>
      <c r="D3689" s="14"/>
    </row>
    <row r="3690" spans="3:4">
      <c r="C3690" s="14"/>
      <c r="D3690" s="14"/>
    </row>
    <row r="3691" spans="3:4">
      <c r="C3691" s="14"/>
      <c r="D3691" s="14"/>
    </row>
    <row r="3692" spans="3:4">
      <c r="C3692" s="14"/>
      <c r="D3692" s="14"/>
    </row>
    <row r="3693" spans="3:4">
      <c r="C3693" s="14"/>
      <c r="D3693" s="14"/>
    </row>
    <row r="3694" spans="3:4">
      <c r="C3694" s="14"/>
      <c r="D3694" s="14"/>
    </row>
    <row r="3695" spans="3:4">
      <c r="C3695" s="14"/>
      <c r="D3695" s="14"/>
    </row>
    <row r="3696" spans="3:4">
      <c r="C3696" s="14"/>
      <c r="D3696" s="14"/>
    </row>
    <row r="3697" spans="3:4">
      <c r="C3697" s="14"/>
      <c r="D3697" s="14"/>
    </row>
    <row r="3698" spans="3:4">
      <c r="C3698" s="14"/>
      <c r="D3698" s="14"/>
    </row>
    <row r="3699" spans="3:4">
      <c r="C3699" s="14"/>
      <c r="D3699" s="14"/>
    </row>
    <row r="3700" spans="3:4">
      <c r="C3700" s="14"/>
      <c r="D3700" s="14"/>
    </row>
    <row r="3701" spans="3:4">
      <c r="C3701" s="14"/>
      <c r="D3701" s="14"/>
    </row>
    <row r="3702" spans="3:4">
      <c r="C3702" s="14"/>
      <c r="D3702" s="14"/>
    </row>
    <row r="3703" spans="3:4">
      <c r="C3703" s="14"/>
      <c r="D3703" s="14"/>
    </row>
    <row r="3704" spans="3:4">
      <c r="C3704" s="14"/>
      <c r="D3704" s="14"/>
    </row>
    <row r="3705" spans="3:4">
      <c r="C3705" s="14"/>
      <c r="D3705" s="14"/>
    </row>
    <row r="3706" spans="3:4">
      <c r="C3706" s="14"/>
      <c r="D3706" s="14"/>
    </row>
    <row r="3707" spans="3:4">
      <c r="C3707" s="14"/>
      <c r="D3707" s="14"/>
    </row>
    <row r="3708" spans="3:4">
      <c r="C3708" s="14"/>
      <c r="D3708" s="14"/>
    </row>
    <row r="3709" spans="3:4">
      <c r="C3709" s="14"/>
      <c r="D3709" s="14"/>
    </row>
    <row r="3710" spans="3:4">
      <c r="C3710" s="14"/>
      <c r="D3710" s="14"/>
    </row>
    <row r="3711" spans="3:4">
      <c r="C3711" s="14"/>
      <c r="D3711" s="14"/>
    </row>
    <row r="3712" spans="3:4">
      <c r="C3712" s="14"/>
      <c r="D3712" s="14"/>
    </row>
    <row r="3713" spans="3:4">
      <c r="C3713" s="14"/>
      <c r="D3713" s="14"/>
    </row>
    <row r="3714" spans="3:4">
      <c r="C3714" s="14"/>
      <c r="D3714" s="14"/>
    </row>
    <row r="3715" spans="3:4">
      <c r="C3715" s="14"/>
      <c r="D3715" s="14"/>
    </row>
    <row r="3716" spans="3:4">
      <c r="C3716" s="14"/>
      <c r="D3716" s="14"/>
    </row>
    <row r="3717" spans="3:4">
      <c r="C3717" s="14"/>
      <c r="D3717" s="14"/>
    </row>
    <row r="3718" spans="3:4">
      <c r="C3718" s="14"/>
      <c r="D3718" s="14"/>
    </row>
    <row r="3719" spans="3:4">
      <c r="C3719" s="14"/>
      <c r="D3719" s="14"/>
    </row>
    <row r="3720" spans="3:4">
      <c r="C3720" s="14"/>
      <c r="D3720" s="14"/>
    </row>
    <row r="3721" spans="3:4">
      <c r="C3721" s="14"/>
      <c r="D3721" s="14"/>
    </row>
    <row r="3722" spans="3:4">
      <c r="C3722" s="14"/>
      <c r="D3722" s="14"/>
    </row>
    <row r="3723" spans="3:4">
      <c r="C3723" s="14"/>
      <c r="D3723" s="14"/>
    </row>
    <row r="3724" spans="3:4">
      <c r="C3724" s="14"/>
      <c r="D3724" s="14"/>
    </row>
    <row r="3725" spans="3:4">
      <c r="C3725" s="14"/>
      <c r="D3725" s="14"/>
    </row>
    <row r="3726" spans="3:4">
      <c r="C3726" s="14"/>
      <c r="D3726" s="14"/>
    </row>
    <row r="3727" spans="3:4">
      <c r="C3727" s="14"/>
      <c r="D3727" s="14"/>
    </row>
    <row r="3728" spans="3:4">
      <c r="C3728" s="14"/>
      <c r="D3728" s="14"/>
    </row>
    <row r="3729" spans="3:4">
      <c r="C3729" s="14"/>
      <c r="D3729" s="14"/>
    </row>
    <row r="3730" spans="3:4">
      <c r="C3730" s="14"/>
      <c r="D3730" s="14"/>
    </row>
    <row r="3731" spans="3:4">
      <c r="C3731" s="14"/>
      <c r="D3731" s="14"/>
    </row>
    <row r="3732" spans="3:4">
      <c r="C3732" s="14"/>
      <c r="D3732" s="14"/>
    </row>
    <row r="3733" spans="3:4">
      <c r="C3733" s="14"/>
      <c r="D3733" s="14"/>
    </row>
    <row r="3734" spans="3:4">
      <c r="C3734" s="14"/>
      <c r="D3734" s="14"/>
    </row>
    <row r="3735" spans="3:4">
      <c r="C3735" s="14"/>
      <c r="D3735" s="14"/>
    </row>
    <row r="3736" spans="3:4">
      <c r="C3736" s="14"/>
      <c r="D3736" s="14"/>
    </row>
    <row r="3737" spans="3:4">
      <c r="C3737" s="14"/>
      <c r="D3737" s="14"/>
    </row>
    <row r="3738" spans="3:4">
      <c r="C3738" s="14"/>
      <c r="D3738" s="14"/>
    </row>
    <row r="3739" spans="3:4">
      <c r="C3739" s="14"/>
      <c r="D3739" s="14"/>
    </row>
    <row r="3740" spans="3:4">
      <c r="C3740" s="14"/>
      <c r="D3740" s="14"/>
    </row>
    <row r="3741" spans="3:4">
      <c r="C3741" s="14"/>
      <c r="D3741" s="14"/>
    </row>
    <row r="3742" spans="3:4">
      <c r="C3742" s="14"/>
      <c r="D3742" s="14"/>
    </row>
    <row r="3743" spans="3:4">
      <c r="C3743" s="14"/>
      <c r="D3743" s="14"/>
    </row>
    <row r="3744" spans="3:4">
      <c r="C3744" s="14"/>
      <c r="D3744" s="14"/>
    </row>
    <row r="3745" spans="3:4">
      <c r="C3745" s="14"/>
      <c r="D3745" s="14"/>
    </row>
    <row r="3746" spans="3:4">
      <c r="C3746" s="14"/>
      <c r="D3746" s="14"/>
    </row>
    <row r="3747" spans="3:4">
      <c r="C3747" s="14"/>
      <c r="D3747" s="14"/>
    </row>
    <row r="3748" spans="3:4">
      <c r="C3748" s="14"/>
      <c r="D3748" s="14"/>
    </row>
    <row r="3749" spans="3:4">
      <c r="C3749" s="14"/>
      <c r="D3749" s="14"/>
    </row>
    <row r="3750" spans="3:4">
      <c r="C3750" s="14"/>
      <c r="D3750" s="14"/>
    </row>
    <row r="3751" spans="3:4">
      <c r="C3751" s="14"/>
      <c r="D3751" s="14"/>
    </row>
    <row r="3752" spans="3:4">
      <c r="C3752" s="14"/>
      <c r="D3752" s="14"/>
    </row>
    <row r="3753" spans="3:4">
      <c r="C3753" s="14"/>
      <c r="D3753" s="14"/>
    </row>
    <row r="3754" spans="3:4">
      <c r="C3754" s="14"/>
      <c r="D3754" s="14"/>
    </row>
    <row r="3755" spans="3:4">
      <c r="C3755" s="14"/>
      <c r="D3755" s="14"/>
    </row>
    <row r="3756" spans="3:4">
      <c r="C3756" s="14"/>
      <c r="D3756" s="14"/>
    </row>
    <row r="3757" spans="3:4">
      <c r="C3757" s="14"/>
      <c r="D3757" s="14"/>
    </row>
    <row r="3758" spans="3:4">
      <c r="C3758" s="14"/>
      <c r="D3758" s="14"/>
    </row>
    <row r="3759" spans="3:4">
      <c r="C3759" s="14"/>
      <c r="D3759" s="14"/>
    </row>
    <row r="3760" spans="3:4">
      <c r="C3760" s="14"/>
      <c r="D3760" s="14"/>
    </row>
    <row r="3761" spans="3:4">
      <c r="C3761" s="14"/>
      <c r="D3761" s="14"/>
    </row>
    <row r="3762" spans="3:4">
      <c r="C3762" s="14"/>
      <c r="D3762" s="14"/>
    </row>
    <row r="3763" spans="3:4">
      <c r="C3763" s="14"/>
      <c r="D3763" s="14"/>
    </row>
    <row r="3764" spans="3:4">
      <c r="C3764" s="14"/>
      <c r="D3764" s="14"/>
    </row>
    <row r="3765" spans="3:4">
      <c r="C3765" s="14"/>
      <c r="D3765" s="14"/>
    </row>
    <row r="3766" spans="3:4">
      <c r="C3766" s="14"/>
      <c r="D3766" s="14"/>
    </row>
    <row r="3767" spans="3:4">
      <c r="C3767" s="14"/>
      <c r="D3767" s="14"/>
    </row>
    <row r="3768" spans="3:4">
      <c r="C3768" s="14"/>
      <c r="D3768" s="14"/>
    </row>
    <row r="3769" spans="3:4">
      <c r="C3769" s="14"/>
      <c r="D3769" s="14"/>
    </row>
    <row r="3770" spans="3:4">
      <c r="C3770" s="14"/>
      <c r="D3770" s="14"/>
    </row>
    <row r="3771" spans="3:4">
      <c r="C3771" s="14"/>
      <c r="D3771" s="14"/>
    </row>
    <row r="3772" spans="3:4">
      <c r="C3772" s="14"/>
      <c r="D3772" s="14"/>
    </row>
    <row r="3773" spans="3:4">
      <c r="C3773" s="14"/>
      <c r="D3773" s="14"/>
    </row>
    <row r="3774" spans="3:4">
      <c r="C3774" s="14"/>
      <c r="D3774" s="14"/>
    </row>
    <row r="3775" spans="3:4">
      <c r="C3775" s="14"/>
      <c r="D3775" s="14"/>
    </row>
    <row r="3776" spans="3:4">
      <c r="C3776" s="14"/>
      <c r="D3776" s="14"/>
    </row>
    <row r="3777" spans="3:4">
      <c r="C3777" s="14"/>
      <c r="D3777" s="14"/>
    </row>
    <row r="3778" spans="3:4">
      <c r="C3778" s="14"/>
      <c r="D3778" s="14"/>
    </row>
    <row r="3779" spans="3:4">
      <c r="C3779" s="14"/>
      <c r="D3779" s="14"/>
    </row>
    <row r="3780" spans="3:4">
      <c r="C3780" s="14"/>
      <c r="D3780" s="14"/>
    </row>
    <row r="3781" spans="3:4">
      <c r="C3781" s="14"/>
      <c r="D3781" s="14"/>
    </row>
    <row r="3782" spans="3:4">
      <c r="C3782" s="14"/>
      <c r="D3782" s="14"/>
    </row>
    <row r="3783" spans="3:4">
      <c r="C3783" s="14"/>
      <c r="D3783" s="14"/>
    </row>
    <row r="3784" spans="3:4">
      <c r="C3784" s="14"/>
      <c r="D3784" s="14"/>
    </row>
    <row r="3785" spans="3:4">
      <c r="C3785" s="14"/>
      <c r="D3785" s="14"/>
    </row>
    <row r="3786" spans="3:4">
      <c r="C3786" s="14"/>
      <c r="D3786" s="14"/>
    </row>
    <row r="3787" spans="3:4">
      <c r="C3787" s="14"/>
      <c r="D3787" s="14"/>
    </row>
    <row r="3788" spans="3:4">
      <c r="C3788" s="14"/>
      <c r="D3788" s="14"/>
    </row>
    <row r="3789" spans="3:4">
      <c r="C3789" s="14"/>
      <c r="D3789" s="14"/>
    </row>
    <row r="3790" spans="3:4">
      <c r="C3790" s="14"/>
      <c r="D3790" s="14"/>
    </row>
    <row r="3791" spans="3:4">
      <c r="C3791" s="14"/>
      <c r="D3791" s="14"/>
    </row>
    <row r="3792" spans="3:4">
      <c r="C3792" s="14"/>
      <c r="D3792" s="14"/>
    </row>
    <row r="3793" spans="3:4">
      <c r="C3793" s="14"/>
      <c r="D3793" s="14"/>
    </row>
    <row r="3794" spans="3:4">
      <c r="C3794" s="14"/>
      <c r="D3794" s="14"/>
    </row>
    <row r="3795" spans="3:4">
      <c r="C3795" s="14"/>
      <c r="D3795" s="14"/>
    </row>
    <row r="3796" spans="3:4">
      <c r="C3796" s="14"/>
      <c r="D3796" s="14"/>
    </row>
    <row r="3797" spans="3:4">
      <c r="C3797" s="14"/>
      <c r="D3797" s="14"/>
    </row>
    <row r="3798" spans="3:4">
      <c r="C3798" s="14"/>
      <c r="D3798" s="14"/>
    </row>
    <row r="3799" spans="3:4">
      <c r="C3799" s="14"/>
      <c r="D3799" s="14"/>
    </row>
    <row r="3800" spans="3:4">
      <c r="C3800" s="14"/>
      <c r="D3800" s="14"/>
    </row>
    <row r="3801" spans="3:4">
      <c r="C3801" s="14"/>
      <c r="D3801" s="14"/>
    </row>
    <row r="3802" spans="3:4">
      <c r="C3802" s="14"/>
      <c r="D3802" s="14"/>
    </row>
    <row r="3803" spans="3:4">
      <c r="C3803" s="14"/>
      <c r="D3803" s="14"/>
    </row>
    <row r="3804" spans="3:4">
      <c r="C3804" s="14"/>
      <c r="D3804" s="14"/>
    </row>
    <row r="3805" spans="3:4">
      <c r="C3805" s="14"/>
      <c r="D3805" s="14"/>
    </row>
    <row r="3806" spans="3:4">
      <c r="C3806" s="14"/>
      <c r="D3806" s="14"/>
    </row>
    <row r="3807" spans="3:4">
      <c r="C3807" s="14"/>
      <c r="D3807" s="14"/>
    </row>
    <row r="3808" spans="3:4">
      <c r="C3808" s="14"/>
      <c r="D3808" s="14"/>
    </row>
    <row r="3809" spans="3:4">
      <c r="C3809" s="14"/>
      <c r="D3809" s="14"/>
    </row>
    <row r="3810" spans="3:4">
      <c r="C3810" s="14"/>
      <c r="D3810" s="14"/>
    </row>
    <row r="3811" spans="3:4">
      <c r="C3811" s="14"/>
      <c r="D3811" s="14"/>
    </row>
    <row r="3812" spans="3:4">
      <c r="C3812" s="14"/>
      <c r="D3812" s="14"/>
    </row>
    <row r="3813" spans="3:4">
      <c r="C3813" s="14"/>
      <c r="D3813" s="14"/>
    </row>
    <row r="3814" spans="3:4">
      <c r="C3814" s="14"/>
      <c r="D3814" s="14"/>
    </row>
    <row r="3815" spans="3:4">
      <c r="C3815" s="14"/>
      <c r="D3815" s="14"/>
    </row>
    <row r="3816" spans="3:4">
      <c r="C3816" s="14"/>
      <c r="D3816" s="14"/>
    </row>
    <row r="3817" spans="3:4">
      <c r="C3817" s="14"/>
      <c r="D3817" s="14"/>
    </row>
    <row r="3818" spans="3:4">
      <c r="C3818" s="14"/>
      <c r="D3818" s="14"/>
    </row>
    <row r="3819" spans="3:4">
      <c r="C3819" s="14"/>
      <c r="D3819" s="14"/>
    </row>
    <row r="3820" spans="3:4">
      <c r="C3820" s="14"/>
      <c r="D3820" s="14"/>
    </row>
    <row r="3821" spans="3:4">
      <c r="C3821" s="14"/>
      <c r="D3821" s="14"/>
    </row>
    <row r="3822" spans="3:4">
      <c r="C3822" s="14"/>
      <c r="D3822" s="14"/>
    </row>
    <row r="3823" spans="3:4">
      <c r="C3823" s="14"/>
      <c r="D3823" s="14"/>
    </row>
    <row r="3824" spans="3:4">
      <c r="C3824" s="14"/>
      <c r="D3824" s="14"/>
    </row>
    <row r="3825" spans="3:4">
      <c r="C3825" s="14"/>
      <c r="D3825" s="14"/>
    </row>
    <row r="3826" spans="3:4">
      <c r="C3826" s="14"/>
      <c r="D3826" s="14"/>
    </row>
    <row r="3827" spans="3:4">
      <c r="C3827" s="14"/>
      <c r="D3827" s="14"/>
    </row>
    <row r="3828" spans="3:4">
      <c r="C3828" s="14"/>
      <c r="D3828" s="14"/>
    </row>
    <row r="3829" spans="3:4">
      <c r="C3829" s="14"/>
      <c r="D3829" s="14"/>
    </row>
    <row r="3830" spans="3:4">
      <c r="C3830" s="14"/>
      <c r="D3830" s="14"/>
    </row>
    <row r="3831" spans="3:4">
      <c r="C3831" s="14"/>
      <c r="D3831" s="14"/>
    </row>
    <row r="3832" spans="3:4">
      <c r="C3832" s="14"/>
      <c r="D3832" s="14"/>
    </row>
    <row r="3833" spans="3:4">
      <c r="C3833" s="14"/>
      <c r="D3833" s="14"/>
    </row>
    <row r="3834" spans="3:4">
      <c r="C3834" s="14"/>
      <c r="D3834" s="14"/>
    </row>
    <row r="3835" spans="3:4">
      <c r="C3835" s="14"/>
      <c r="D3835" s="14"/>
    </row>
    <row r="3836" spans="3:4">
      <c r="C3836" s="14"/>
      <c r="D3836" s="14"/>
    </row>
    <row r="3837" spans="3:4">
      <c r="C3837" s="14"/>
      <c r="D3837" s="14"/>
    </row>
    <row r="3838" spans="3:4">
      <c r="C3838" s="14"/>
      <c r="D3838" s="14"/>
    </row>
    <row r="3839" spans="3:4">
      <c r="C3839" s="14"/>
      <c r="D3839" s="14"/>
    </row>
    <row r="3840" spans="3:4">
      <c r="C3840" s="14"/>
      <c r="D3840" s="14"/>
    </row>
    <row r="3841" spans="3:4">
      <c r="C3841" s="14"/>
      <c r="D3841" s="14"/>
    </row>
    <row r="3842" spans="3:4">
      <c r="C3842" s="14"/>
      <c r="D3842" s="14"/>
    </row>
    <row r="3843" spans="3:4">
      <c r="C3843" s="14"/>
      <c r="D3843" s="14"/>
    </row>
    <row r="3844" spans="3:4">
      <c r="C3844" s="14"/>
      <c r="D3844" s="14"/>
    </row>
    <row r="3845" spans="3:4">
      <c r="C3845" s="14"/>
      <c r="D3845" s="14"/>
    </row>
    <row r="3846" spans="3:4">
      <c r="C3846" s="14"/>
      <c r="D3846" s="14"/>
    </row>
    <row r="3847" spans="3:4">
      <c r="C3847" s="14"/>
      <c r="D3847" s="14"/>
    </row>
    <row r="3848" spans="3:4">
      <c r="C3848" s="14"/>
      <c r="D3848" s="14"/>
    </row>
    <row r="3849" spans="3:4">
      <c r="C3849" s="14"/>
      <c r="D3849" s="14"/>
    </row>
    <row r="3850" spans="3:4">
      <c r="C3850" s="14"/>
      <c r="D3850" s="14"/>
    </row>
    <row r="3851" spans="3:4">
      <c r="C3851" s="14"/>
      <c r="D3851" s="14"/>
    </row>
    <row r="3852" spans="3:4">
      <c r="C3852" s="14"/>
      <c r="D3852" s="14"/>
    </row>
    <row r="3853" spans="3:4">
      <c r="C3853" s="14"/>
      <c r="D3853" s="14"/>
    </row>
    <row r="3854" spans="3:4">
      <c r="C3854" s="14"/>
      <c r="D3854" s="14"/>
    </row>
    <row r="3855" spans="3:4">
      <c r="C3855" s="14"/>
      <c r="D3855" s="14"/>
    </row>
    <row r="3856" spans="3:4">
      <c r="C3856" s="14"/>
      <c r="D3856" s="14"/>
    </row>
    <row r="3857" spans="3:4">
      <c r="C3857" s="14"/>
      <c r="D3857" s="14"/>
    </row>
    <row r="3858" spans="3:4">
      <c r="C3858" s="14"/>
      <c r="D3858" s="14"/>
    </row>
    <row r="3859" spans="3:4">
      <c r="C3859" s="14"/>
      <c r="D3859" s="14"/>
    </row>
    <row r="3860" spans="3:4">
      <c r="C3860" s="14"/>
      <c r="D3860" s="14"/>
    </row>
    <row r="3861" spans="3:4">
      <c r="C3861" s="14"/>
      <c r="D3861" s="14"/>
    </row>
    <row r="3862" spans="3:4">
      <c r="C3862" s="14"/>
      <c r="D3862" s="14"/>
    </row>
    <row r="3863" spans="3:4">
      <c r="C3863" s="14"/>
      <c r="D3863" s="14"/>
    </row>
    <row r="3864" spans="3:4">
      <c r="C3864" s="14"/>
      <c r="D3864" s="14"/>
    </row>
    <row r="3865" spans="3:4">
      <c r="C3865" s="14"/>
      <c r="D3865" s="14"/>
    </row>
    <row r="3866" spans="3:4">
      <c r="C3866" s="14"/>
      <c r="D3866" s="14"/>
    </row>
    <row r="3867" spans="3:4">
      <c r="C3867" s="14"/>
      <c r="D3867" s="14"/>
    </row>
    <row r="3868" spans="3:4">
      <c r="C3868" s="14"/>
      <c r="D3868" s="14"/>
    </row>
    <row r="3869" spans="3:4">
      <c r="C3869" s="14"/>
      <c r="D3869" s="14"/>
    </row>
    <row r="3870" spans="3:4">
      <c r="C3870" s="14"/>
      <c r="D3870" s="14"/>
    </row>
    <row r="3871" spans="3:4">
      <c r="C3871" s="14"/>
      <c r="D3871" s="14"/>
    </row>
    <row r="3872" spans="3:4">
      <c r="C3872" s="14"/>
      <c r="D3872" s="14"/>
    </row>
    <row r="3873" spans="3:4">
      <c r="C3873" s="14"/>
      <c r="D3873" s="14"/>
    </row>
    <row r="3874" spans="3:4">
      <c r="C3874" s="14"/>
      <c r="D3874" s="14"/>
    </row>
    <row r="3875" spans="3:4">
      <c r="C3875" s="14"/>
      <c r="D3875" s="14"/>
    </row>
    <row r="3876" spans="3:4">
      <c r="C3876" s="14"/>
      <c r="D3876" s="14"/>
    </row>
    <row r="3877" spans="3:4">
      <c r="C3877" s="14"/>
      <c r="D3877" s="14"/>
    </row>
    <row r="3878" spans="3:4">
      <c r="C3878" s="14"/>
      <c r="D3878" s="14"/>
    </row>
    <row r="3879" spans="3:4">
      <c r="C3879" s="14"/>
      <c r="D3879" s="14"/>
    </row>
    <row r="3880" spans="3:4">
      <c r="C3880" s="14"/>
      <c r="D3880" s="14"/>
    </row>
    <row r="3881" spans="3:4">
      <c r="C3881" s="14"/>
      <c r="D3881" s="14"/>
    </row>
    <row r="3882" spans="3:4">
      <c r="C3882" s="14"/>
      <c r="D3882" s="14"/>
    </row>
    <row r="3883" spans="3:4">
      <c r="C3883" s="14"/>
      <c r="D3883" s="14"/>
    </row>
    <row r="3884" spans="3:4">
      <c r="C3884" s="14"/>
      <c r="D3884" s="14"/>
    </row>
    <row r="3885" spans="3:4">
      <c r="C3885" s="14"/>
      <c r="D3885" s="14"/>
    </row>
    <row r="3886" spans="3:4">
      <c r="C3886" s="14"/>
      <c r="D3886" s="14"/>
    </row>
    <row r="3887" spans="3:4">
      <c r="C3887" s="14"/>
      <c r="D3887" s="14"/>
    </row>
    <row r="3888" spans="3:4">
      <c r="C3888" s="14"/>
      <c r="D3888" s="14"/>
    </row>
    <row r="3889" spans="3:4">
      <c r="C3889" s="14"/>
      <c r="D3889" s="14"/>
    </row>
    <row r="3890" spans="3:4">
      <c r="C3890" s="14"/>
      <c r="D3890" s="14"/>
    </row>
    <row r="3891" spans="3:4">
      <c r="C3891" s="14"/>
      <c r="D3891" s="14"/>
    </row>
    <row r="3892" spans="3:4">
      <c r="C3892" s="14"/>
      <c r="D3892" s="14"/>
    </row>
    <row r="3893" spans="3:4">
      <c r="C3893" s="14"/>
      <c r="D3893" s="14"/>
    </row>
    <row r="3894" spans="3:4">
      <c r="C3894" s="14"/>
      <c r="D3894" s="14"/>
    </row>
    <row r="3895" spans="3:4">
      <c r="C3895" s="14"/>
      <c r="D3895" s="14"/>
    </row>
    <row r="3896" spans="3:4">
      <c r="C3896" s="14"/>
      <c r="D3896" s="14"/>
    </row>
    <row r="3897" spans="3:4">
      <c r="C3897" s="14"/>
      <c r="D3897" s="14"/>
    </row>
    <row r="3898" spans="3:4">
      <c r="C3898" s="14"/>
      <c r="D3898" s="14"/>
    </row>
    <row r="3899" spans="3:4">
      <c r="C3899" s="14"/>
      <c r="D3899" s="14"/>
    </row>
    <row r="3900" spans="3:4">
      <c r="C3900" s="14"/>
      <c r="D3900" s="14"/>
    </row>
    <row r="3901" spans="3:4">
      <c r="C3901" s="14"/>
      <c r="D3901" s="14"/>
    </row>
    <row r="3902" spans="3:4">
      <c r="C3902" s="14"/>
      <c r="D3902" s="14"/>
    </row>
    <row r="3903" spans="3:4">
      <c r="C3903" s="14"/>
      <c r="D3903" s="14"/>
    </row>
    <row r="3904" spans="3:4">
      <c r="C3904" s="14"/>
      <c r="D3904" s="14"/>
    </row>
    <row r="3905" spans="3:4">
      <c r="C3905" s="14"/>
      <c r="D3905" s="14"/>
    </row>
    <row r="3906" spans="3:4">
      <c r="C3906" s="14"/>
      <c r="D3906" s="14"/>
    </row>
    <row r="3907" spans="3:4">
      <c r="C3907" s="14"/>
      <c r="D3907" s="14"/>
    </row>
    <row r="3908" spans="3:4">
      <c r="C3908" s="14"/>
      <c r="D3908" s="14"/>
    </row>
    <row r="3909" spans="3:4">
      <c r="C3909" s="14"/>
      <c r="D3909" s="14"/>
    </row>
    <row r="3910" spans="3:4">
      <c r="C3910" s="14"/>
      <c r="D3910" s="14"/>
    </row>
    <row r="3911" spans="3:4">
      <c r="C3911" s="14"/>
      <c r="D3911" s="14"/>
    </row>
    <row r="3912" spans="3:4">
      <c r="C3912" s="14"/>
      <c r="D3912" s="14"/>
    </row>
    <row r="3913" spans="3:4">
      <c r="C3913" s="14"/>
      <c r="D3913" s="14"/>
    </row>
    <row r="3914" spans="3:4">
      <c r="C3914" s="14"/>
      <c r="D3914" s="14"/>
    </row>
    <row r="3915" spans="3:4">
      <c r="C3915" s="14"/>
      <c r="D3915" s="14"/>
    </row>
    <row r="3916" spans="3:4">
      <c r="C3916" s="14"/>
      <c r="D3916" s="14"/>
    </row>
    <row r="3917" spans="3:4">
      <c r="C3917" s="14"/>
      <c r="D3917" s="14"/>
    </row>
    <row r="3918" spans="3:4">
      <c r="C3918" s="14"/>
      <c r="D3918" s="14"/>
    </row>
    <row r="3919" spans="3:4">
      <c r="C3919" s="14"/>
      <c r="D3919" s="14"/>
    </row>
    <row r="3920" spans="3:4">
      <c r="C3920" s="14"/>
      <c r="D3920" s="14"/>
    </row>
    <row r="3921" spans="3:4">
      <c r="C3921" s="14"/>
      <c r="D3921" s="14"/>
    </row>
    <row r="3922" spans="3:4">
      <c r="C3922" s="14"/>
      <c r="D3922" s="14"/>
    </row>
    <row r="3923" spans="3:4">
      <c r="C3923" s="14"/>
      <c r="D3923" s="14"/>
    </row>
    <row r="3924" spans="3:4">
      <c r="C3924" s="14"/>
      <c r="D3924" s="14"/>
    </row>
    <row r="3925" spans="3:4">
      <c r="C3925" s="14"/>
      <c r="D3925" s="14"/>
    </row>
    <row r="3926" spans="3:4">
      <c r="C3926" s="14"/>
      <c r="D3926" s="14"/>
    </row>
    <row r="3927" spans="3:4">
      <c r="C3927" s="14"/>
      <c r="D3927" s="14"/>
    </row>
    <row r="3928" spans="3:4">
      <c r="C3928" s="14"/>
      <c r="D3928" s="14"/>
    </row>
    <row r="3929" spans="3:4">
      <c r="C3929" s="14"/>
      <c r="D3929" s="14"/>
    </row>
    <row r="3930" spans="3:4">
      <c r="C3930" s="14"/>
      <c r="D3930" s="14"/>
    </row>
    <row r="3931" spans="3:4">
      <c r="C3931" s="14"/>
      <c r="D3931" s="14"/>
    </row>
    <row r="3932" spans="3:4">
      <c r="C3932" s="14"/>
      <c r="D3932" s="14"/>
    </row>
    <row r="3933" spans="3:4">
      <c r="C3933" s="14"/>
      <c r="D3933" s="14"/>
    </row>
    <row r="3934" spans="3:4">
      <c r="C3934" s="14"/>
      <c r="D3934" s="14"/>
    </row>
    <row r="3935" spans="3:4">
      <c r="C3935" s="14"/>
      <c r="D3935" s="14"/>
    </row>
    <row r="3936" spans="3:4">
      <c r="C3936" s="14"/>
      <c r="D3936" s="14"/>
    </row>
    <row r="3937" spans="3:4">
      <c r="C3937" s="14"/>
      <c r="D3937" s="14"/>
    </row>
    <row r="3938" spans="3:4">
      <c r="C3938" s="14"/>
      <c r="D3938" s="14"/>
    </row>
    <row r="3939" spans="3:4">
      <c r="C3939" s="14"/>
      <c r="D3939" s="14"/>
    </row>
    <row r="3940" spans="3:4">
      <c r="C3940" s="14"/>
      <c r="D3940" s="14"/>
    </row>
    <row r="3941" spans="3:4">
      <c r="C3941" s="14"/>
      <c r="D3941" s="14"/>
    </row>
    <row r="3942" spans="3:4">
      <c r="C3942" s="14"/>
      <c r="D3942" s="14"/>
    </row>
    <row r="3943" spans="3:4">
      <c r="C3943" s="14"/>
      <c r="D3943" s="14"/>
    </row>
    <row r="3944" spans="3:4">
      <c r="C3944" s="14"/>
      <c r="D3944" s="14"/>
    </row>
    <row r="3945" spans="3:4">
      <c r="C3945" s="14"/>
      <c r="D3945" s="14"/>
    </row>
    <row r="3946" spans="3:4">
      <c r="C3946" s="14"/>
      <c r="D3946" s="14"/>
    </row>
    <row r="3947" spans="3:4">
      <c r="C3947" s="14"/>
      <c r="D3947" s="14"/>
    </row>
    <row r="3948" spans="3:4">
      <c r="C3948" s="14"/>
      <c r="D3948" s="14"/>
    </row>
    <row r="3949" spans="3:4">
      <c r="C3949" s="14"/>
      <c r="D3949" s="14"/>
    </row>
    <row r="3950" spans="3:4">
      <c r="C3950" s="14"/>
      <c r="D3950" s="14"/>
    </row>
    <row r="3951" spans="3:4">
      <c r="C3951" s="14"/>
      <c r="D3951" s="14"/>
    </row>
    <row r="3952" spans="3:4">
      <c r="C3952" s="14"/>
      <c r="D3952" s="14"/>
    </row>
    <row r="3953" spans="3:4">
      <c r="C3953" s="14"/>
      <c r="D3953" s="14"/>
    </row>
    <row r="3954" spans="3:4">
      <c r="C3954" s="14"/>
      <c r="D3954" s="14"/>
    </row>
    <row r="3955" spans="3:4">
      <c r="C3955" s="14"/>
      <c r="D3955" s="14"/>
    </row>
    <row r="3956" spans="3:4">
      <c r="C3956" s="14"/>
      <c r="D3956" s="14"/>
    </row>
    <row r="3957" spans="3:4">
      <c r="C3957" s="14"/>
      <c r="D3957" s="14"/>
    </row>
    <row r="3958" spans="3:4">
      <c r="C3958" s="14"/>
      <c r="D3958" s="14"/>
    </row>
    <row r="3959" spans="3:4">
      <c r="C3959" s="14"/>
      <c r="D3959" s="14"/>
    </row>
    <row r="3960" spans="3:4">
      <c r="C3960" s="14"/>
      <c r="D3960" s="14"/>
    </row>
    <row r="3961" spans="3:4">
      <c r="C3961" s="14"/>
      <c r="D3961" s="14"/>
    </row>
    <row r="3962" spans="3:4">
      <c r="C3962" s="14"/>
      <c r="D3962" s="14"/>
    </row>
    <row r="3963" spans="3:4">
      <c r="C3963" s="14"/>
      <c r="D3963" s="14"/>
    </row>
    <row r="3964" spans="3:4">
      <c r="C3964" s="14"/>
      <c r="D3964" s="14"/>
    </row>
    <row r="3965" spans="3:4">
      <c r="C3965" s="14"/>
      <c r="D3965" s="14"/>
    </row>
    <row r="3966" spans="3:4">
      <c r="C3966" s="14"/>
      <c r="D3966" s="14"/>
    </row>
    <row r="3967" spans="3:4">
      <c r="C3967" s="14"/>
      <c r="D3967" s="14"/>
    </row>
    <row r="3968" spans="3:4">
      <c r="C3968" s="14"/>
      <c r="D3968" s="14"/>
    </row>
    <row r="3969" spans="3:4">
      <c r="C3969" s="14"/>
      <c r="D3969" s="14"/>
    </row>
    <row r="3970" spans="3:4">
      <c r="C3970" s="14"/>
      <c r="D3970" s="14"/>
    </row>
    <row r="3971" spans="3:4">
      <c r="C3971" s="14"/>
      <c r="D3971" s="14"/>
    </row>
    <row r="3972" spans="3:4">
      <c r="C3972" s="14"/>
      <c r="D3972" s="14"/>
    </row>
    <row r="3973" spans="3:4">
      <c r="C3973" s="14"/>
      <c r="D3973" s="14"/>
    </row>
    <row r="3974" spans="3:4">
      <c r="C3974" s="14"/>
      <c r="D3974" s="14"/>
    </row>
    <row r="3975" spans="3:4">
      <c r="C3975" s="14"/>
      <c r="D3975" s="14"/>
    </row>
    <row r="3976" spans="3:4">
      <c r="C3976" s="14"/>
      <c r="D3976" s="14"/>
    </row>
    <row r="3977" spans="3:4">
      <c r="C3977" s="14"/>
      <c r="D3977" s="14"/>
    </row>
    <row r="3978" spans="3:4">
      <c r="C3978" s="14"/>
      <c r="D3978" s="14"/>
    </row>
    <row r="3979" spans="3:4">
      <c r="C3979" s="14"/>
      <c r="D3979" s="14"/>
    </row>
    <row r="3980" spans="3:4">
      <c r="C3980" s="14"/>
      <c r="D3980" s="14"/>
    </row>
    <row r="3981" spans="3:4">
      <c r="C3981" s="14"/>
      <c r="D3981" s="14"/>
    </row>
    <row r="3982" spans="3:4">
      <c r="C3982" s="14"/>
      <c r="D3982" s="14"/>
    </row>
    <row r="3983" spans="3:4">
      <c r="C3983" s="14"/>
      <c r="D3983" s="14"/>
    </row>
    <row r="3984" spans="3:4">
      <c r="C3984" s="14"/>
      <c r="D3984" s="14"/>
    </row>
    <row r="3985" spans="3:4">
      <c r="C3985" s="14"/>
      <c r="D3985" s="14"/>
    </row>
    <row r="3986" spans="3:4">
      <c r="C3986" s="14"/>
      <c r="D3986" s="14"/>
    </row>
    <row r="3987" spans="3:4">
      <c r="C3987" s="14"/>
      <c r="D3987" s="14"/>
    </row>
    <row r="3988" spans="3:4">
      <c r="C3988" s="14"/>
      <c r="D3988" s="14"/>
    </row>
    <row r="3989" spans="3:4">
      <c r="C3989" s="14"/>
      <c r="D3989" s="14"/>
    </row>
    <row r="3990" spans="3:4">
      <c r="C3990" s="14"/>
      <c r="D3990" s="14"/>
    </row>
    <row r="3991" spans="3:4">
      <c r="C3991" s="14"/>
      <c r="D3991" s="14"/>
    </row>
    <row r="3992" spans="3:4">
      <c r="C3992" s="14"/>
      <c r="D3992" s="14"/>
    </row>
    <row r="3993" spans="3:4">
      <c r="C3993" s="14"/>
      <c r="D3993" s="14"/>
    </row>
    <row r="3994" spans="3:4">
      <c r="C3994" s="14"/>
      <c r="D3994" s="14"/>
    </row>
    <row r="3995" spans="3:4">
      <c r="C3995" s="14"/>
      <c r="D3995" s="14"/>
    </row>
    <row r="3996" spans="3:4">
      <c r="C3996" s="14"/>
      <c r="D3996" s="14"/>
    </row>
    <row r="3997" spans="3:4">
      <c r="C3997" s="14"/>
      <c r="D3997" s="14"/>
    </row>
    <row r="3998" spans="3:4">
      <c r="C3998" s="14"/>
      <c r="D3998" s="14"/>
    </row>
    <row r="3999" spans="3:4">
      <c r="C3999" s="14"/>
      <c r="D3999" s="14"/>
    </row>
    <row r="4000" spans="3:4">
      <c r="C4000" s="14"/>
      <c r="D4000" s="14"/>
    </row>
    <row r="4001" spans="3:4">
      <c r="C4001" s="14"/>
      <c r="D4001" s="14"/>
    </row>
    <row r="4002" spans="3:4">
      <c r="C4002" s="14"/>
      <c r="D4002" s="14"/>
    </row>
    <row r="4003" spans="3:4">
      <c r="C4003" s="14"/>
      <c r="D4003" s="14"/>
    </row>
    <row r="4004" spans="3:4">
      <c r="C4004" s="14"/>
      <c r="D4004" s="14"/>
    </row>
    <row r="4005" spans="3:4">
      <c r="C4005" s="14"/>
      <c r="D4005" s="14"/>
    </row>
    <row r="4006" spans="3:4">
      <c r="C4006" s="14"/>
      <c r="D4006" s="14"/>
    </row>
    <row r="4007" spans="3:4">
      <c r="C4007" s="14"/>
      <c r="D4007" s="14"/>
    </row>
    <row r="4008" spans="3:4">
      <c r="C4008" s="14"/>
      <c r="D4008" s="14"/>
    </row>
    <row r="4009" spans="3:4">
      <c r="C4009" s="14"/>
      <c r="D4009" s="14"/>
    </row>
    <row r="4010" spans="3:4">
      <c r="C4010" s="14"/>
      <c r="D4010" s="14"/>
    </row>
    <row r="4011" spans="3:4">
      <c r="C4011" s="14"/>
      <c r="D4011" s="14"/>
    </row>
    <row r="4012" spans="3:4">
      <c r="C4012" s="14"/>
      <c r="D4012" s="14"/>
    </row>
    <row r="4013" spans="3:4">
      <c r="C4013" s="14"/>
      <c r="D4013" s="14"/>
    </row>
    <row r="4014" spans="3:4">
      <c r="C4014" s="14"/>
      <c r="D4014" s="14"/>
    </row>
    <row r="4015" spans="3:4">
      <c r="C4015" s="14"/>
      <c r="D4015" s="14"/>
    </row>
    <row r="4016" spans="3:4">
      <c r="C4016" s="14"/>
      <c r="D4016" s="14"/>
    </row>
    <row r="4017" spans="3:4">
      <c r="C4017" s="14"/>
      <c r="D4017" s="14"/>
    </row>
    <row r="4018" spans="3:4">
      <c r="C4018" s="14"/>
      <c r="D4018" s="14"/>
    </row>
    <row r="4019" spans="3:4">
      <c r="C4019" s="14"/>
      <c r="D4019" s="14"/>
    </row>
    <row r="4020" spans="3:4">
      <c r="C4020" s="14"/>
      <c r="D4020" s="14"/>
    </row>
    <row r="4021" spans="3:4">
      <c r="C4021" s="14"/>
      <c r="D4021" s="14"/>
    </row>
    <row r="4022" spans="3:4">
      <c r="C4022" s="14"/>
      <c r="D4022" s="14"/>
    </row>
    <row r="4023" spans="3:4">
      <c r="C4023" s="14"/>
      <c r="D4023" s="14"/>
    </row>
    <row r="4024" spans="3:4">
      <c r="C4024" s="14"/>
      <c r="D4024" s="14"/>
    </row>
    <row r="4025" spans="3:4">
      <c r="C4025" s="14"/>
      <c r="D4025" s="14"/>
    </row>
    <row r="4026" spans="3:4">
      <c r="C4026" s="14"/>
      <c r="D4026" s="14"/>
    </row>
    <row r="4027" spans="3:4">
      <c r="C4027" s="14"/>
      <c r="D4027" s="14"/>
    </row>
    <row r="4028" spans="3:4">
      <c r="C4028" s="14"/>
      <c r="D4028" s="14"/>
    </row>
    <row r="4029" spans="3:4">
      <c r="C4029" s="14"/>
      <c r="D4029" s="14"/>
    </row>
    <row r="4030" spans="3:4">
      <c r="C4030" s="14"/>
      <c r="D4030" s="14"/>
    </row>
    <row r="4031" spans="3:4">
      <c r="C4031" s="14"/>
      <c r="D4031" s="14"/>
    </row>
    <row r="4032" spans="3:4">
      <c r="C4032" s="14"/>
      <c r="D4032" s="14"/>
    </row>
    <row r="4033" spans="3:4">
      <c r="C4033" s="14"/>
      <c r="D4033" s="14"/>
    </row>
    <row r="4034" spans="3:4">
      <c r="C4034" s="14"/>
      <c r="D4034" s="14"/>
    </row>
    <row r="4035" spans="3:4">
      <c r="C4035" s="14"/>
      <c r="D4035" s="14"/>
    </row>
    <row r="4036" spans="3:4">
      <c r="C4036" s="14"/>
      <c r="D4036" s="14"/>
    </row>
    <row r="4037" spans="3:4">
      <c r="C4037" s="14"/>
      <c r="D4037" s="14"/>
    </row>
    <row r="4038" spans="3:4">
      <c r="C4038" s="14"/>
      <c r="D4038" s="14"/>
    </row>
    <row r="4039" spans="3:4">
      <c r="C4039" s="14"/>
      <c r="D4039" s="14"/>
    </row>
    <row r="4040" spans="3:4">
      <c r="C4040" s="14"/>
      <c r="D4040" s="14"/>
    </row>
    <row r="4041" spans="3:4">
      <c r="C4041" s="14"/>
      <c r="D4041" s="14"/>
    </row>
    <row r="4042" spans="3:4">
      <c r="C4042" s="14"/>
      <c r="D4042" s="14"/>
    </row>
    <row r="4043" spans="3:4">
      <c r="C4043" s="14"/>
      <c r="D4043" s="14"/>
    </row>
    <row r="4044" spans="3:4">
      <c r="C4044" s="14"/>
      <c r="D4044" s="14"/>
    </row>
    <row r="4045" spans="3:4">
      <c r="C4045" s="14"/>
      <c r="D4045" s="14"/>
    </row>
    <row r="4046" spans="3:4">
      <c r="C4046" s="14"/>
      <c r="D4046" s="14"/>
    </row>
    <row r="4047" spans="3:4">
      <c r="C4047" s="14"/>
      <c r="D4047" s="14"/>
    </row>
    <row r="4048" spans="3:4">
      <c r="C4048" s="14"/>
      <c r="D4048" s="14"/>
    </row>
    <row r="4049" spans="3:4">
      <c r="C4049" s="14"/>
      <c r="D4049" s="14"/>
    </row>
    <row r="4050" spans="3:4">
      <c r="C4050" s="14"/>
      <c r="D4050" s="14"/>
    </row>
    <row r="4051" spans="3:4">
      <c r="C4051" s="14"/>
      <c r="D4051" s="14"/>
    </row>
    <row r="4052" spans="3:4">
      <c r="C4052" s="14"/>
      <c r="D4052" s="14"/>
    </row>
    <row r="4053" spans="3:4">
      <c r="C4053" s="14"/>
      <c r="D4053" s="14"/>
    </row>
    <row r="4054" spans="3:4">
      <c r="C4054" s="14"/>
      <c r="D4054" s="14"/>
    </row>
    <row r="4055" spans="3:4">
      <c r="C4055" s="14"/>
      <c r="D4055" s="14"/>
    </row>
    <row r="4056" spans="3:4">
      <c r="C4056" s="14"/>
      <c r="D4056" s="14"/>
    </row>
    <row r="4057" spans="3:4">
      <c r="C4057" s="14"/>
      <c r="D4057" s="14"/>
    </row>
    <row r="4058" spans="3:4">
      <c r="C4058" s="14"/>
      <c r="D4058" s="14"/>
    </row>
    <row r="4059" spans="3:4">
      <c r="C4059" s="14"/>
      <c r="D4059" s="14"/>
    </row>
    <row r="4060" spans="3:4">
      <c r="C4060" s="14"/>
      <c r="D4060" s="14"/>
    </row>
    <row r="4061" spans="3:4">
      <c r="C4061" s="14"/>
      <c r="D4061" s="14"/>
    </row>
    <row r="4062" spans="3:4">
      <c r="C4062" s="14"/>
      <c r="D4062" s="14"/>
    </row>
    <row r="4063" spans="3:4">
      <c r="C4063" s="14"/>
      <c r="D4063" s="14"/>
    </row>
    <row r="4064" spans="3:4">
      <c r="C4064" s="14"/>
      <c r="D4064" s="14"/>
    </row>
    <row r="4065" spans="3:4">
      <c r="C4065" s="14"/>
      <c r="D4065" s="14"/>
    </row>
    <row r="4066" spans="3:4">
      <c r="C4066" s="14"/>
      <c r="D4066" s="14"/>
    </row>
    <row r="4067" spans="3:4">
      <c r="C4067" s="14"/>
      <c r="D4067" s="14"/>
    </row>
    <row r="4068" spans="3:4">
      <c r="C4068" s="14"/>
      <c r="D4068" s="14"/>
    </row>
    <row r="4069" spans="3:4">
      <c r="C4069" s="14"/>
      <c r="D4069" s="14"/>
    </row>
    <row r="4070" spans="3:4">
      <c r="C4070" s="14"/>
      <c r="D4070" s="14"/>
    </row>
    <row r="4071" spans="3:4">
      <c r="C4071" s="14"/>
      <c r="D4071" s="14"/>
    </row>
    <row r="4072" spans="3:4">
      <c r="C4072" s="14"/>
      <c r="D4072" s="14"/>
    </row>
    <row r="4073" spans="3:4">
      <c r="C4073" s="14"/>
      <c r="D4073" s="14"/>
    </row>
    <row r="4074" spans="3:4">
      <c r="C4074" s="14"/>
      <c r="D4074" s="14"/>
    </row>
    <row r="4075" spans="3:4">
      <c r="C4075" s="14"/>
      <c r="D4075" s="14"/>
    </row>
    <row r="4076" spans="3:4">
      <c r="C4076" s="14"/>
      <c r="D4076" s="14"/>
    </row>
    <row r="4077" spans="3:4">
      <c r="C4077" s="14"/>
      <c r="D4077" s="14"/>
    </row>
    <row r="4078" spans="3:4">
      <c r="C4078" s="14"/>
      <c r="D4078" s="14"/>
    </row>
    <row r="4079" spans="3:4">
      <c r="C4079" s="14"/>
      <c r="D4079" s="14"/>
    </row>
    <row r="4080" spans="3:4">
      <c r="C4080" s="14"/>
      <c r="D4080" s="14"/>
    </row>
    <row r="4081" spans="3:4">
      <c r="C4081" s="14"/>
      <c r="D4081" s="14"/>
    </row>
    <row r="4082" spans="3:4">
      <c r="C4082" s="14"/>
      <c r="D4082" s="14"/>
    </row>
    <row r="4083" spans="3:4">
      <c r="C4083" s="14"/>
      <c r="D4083" s="14"/>
    </row>
    <row r="4084" spans="3:4">
      <c r="C4084" s="14"/>
      <c r="D4084" s="14"/>
    </row>
    <row r="4085" spans="3:4">
      <c r="C4085" s="14"/>
      <c r="D4085" s="14"/>
    </row>
    <row r="4086" spans="3:4">
      <c r="C4086" s="14"/>
      <c r="D4086" s="14"/>
    </row>
    <row r="4087" spans="3:4">
      <c r="C4087" s="14"/>
      <c r="D4087" s="14"/>
    </row>
    <row r="4088" spans="3:4">
      <c r="C4088" s="14"/>
      <c r="D4088" s="14"/>
    </row>
    <row r="4089" spans="3:4">
      <c r="C4089" s="14"/>
      <c r="D4089" s="14"/>
    </row>
    <row r="4090" spans="3:4">
      <c r="C4090" s="14"/>
      <c r="D4090" s="14"/>
    </row>
    <row r="4091" spans="3:4">
      <c r="C4091" s="14"/>
      <c r="D4091" s="14"/>
    </row>
    <row r="4092" spans="3:4">
      <c r="C4092" s="14"/>
      <c r="D4092" s="14"/>
    </row>
    <row r="4093" spans="3:4">
      <c r="C4093" s="14"/>
      <c r="D4093" s="14"/>
    </row>
    <row r="4094" spans="3:4">
      <c r="C4094" s="14"/>
      <c r="D4094" s="14"/>
    </row>
    <row r="4095" spans="3:4">
      <c r="C4095" s="14"/>
      <c r="D4095" s="14"/>
    </row>
    <row r="4096" spans="3:4">
      <c r="C4096" s="14"/>
      <c r="D4096" s="14"/>
    </row>
    <row r="4097" spans="3:4">
      <c r="C4097" s="14"/>
      <c r="D4097" s="14"/>
    </row>
    <row r="4098" spans="3:4">
      <c r="C4098" s="14"/>
      <c r="D4098" s="14"/>
    </row>
    <row r="4099" spans="3:4">
      <c r="C4099" s="14"/>
      <c r="D4099" s="14"/>
    </row>
    <row r="4100" spans="3:4">
      <c r="C4100" s="14"/>
      <c r="D4100" s="14"/>
    </row>
    <row r="4101" spans="3:4">
      <c r="C4101" s="14"/>
      <c r="D4101" s="14"/>
    </row>
    <row r="4102" spans="3:4">
      <c r="C4102" s="14"/>
      <c r="D4102" s="14"/>
    </row>
    <row r="4103" spans="3:4">
      <c r="C4103" s="14"/>
      <c r="D4103" s="14"/>
    </row>
    <row r="4104" spans="3:4">
      <c r="C4104" s="14"/>
      <c r="D4104" s="14"/>
    </row>
    <row r="4105" spans="3:4">
      <c r="C4105" s="14"/>
      <c r="D4105" s="14"/>
    </row>
    <row r="4106" spans="3:4">
      <c r="C4106" s="14"/>
      <c r="D4106" s="14"/>
    </row>
    <row r="4107" spans="3:4">
      <c r="C4107" s="14"/>
      <c r="D4107" s="14"/>
    </row>
    <row r="4108" spans="3:4">
      <c r="C4108" s="14"/>
      <c r="D4108" s="14"/>
    </row>
    <row r="4109" spans="3:4">
      <c r="C4109" s="14"/>
      <c r="D4109" s="14"/>
    </row>
    <row r="4110" spans="3:4">
      <c r="C4110" s="14"/>
      <c r="D4110" s="14"/>
    </row>
    <row r="4111" spans="3:4">
      <c r="C4111" s="14"/>
      <c r="D4111" s="14"/>
    </row>
    <row r="4112" spans="3:4">
      <c r="C4112" s="14"/>
      <c r="D4112" s="14"/>
    </row>
    <row r="4113" spans="3:4">
      <c r="C4113" s="14"/>
      <c r="D4113" s="14"/>
    </row>
    <row r="4114" spans="3:4">
      <c r="C4114" s="14"/>
      <c r="D4114" s="14"/>
    </row>
    <row r="4115" spans="3:4">
      <c r="C4115" s="14"/>
      <c r="D4115" s="14"/>
    </row>
    <row r="4116" spans="3:4">
      <c r="C4116" s="14"/>
      <c r="D4116" s="14"/>
    </row>
    <row r="4117" spans="3:4">
      <c r="C4117" s="14"/>
      <c r="D4117" s="14"/>
    </row>
    <row r="4118" spans="3:4">
      <c r="C4118" s="14"/>
      <c r="D4118" s="14"/>
    </row>
    <row r="4119" spans="3:4">
      <c r="C4119" s="14"/>
      <c r="D4119" s="14"/>
    </row>
    <row r="4120" spans="3:4">
      <c r="C4120" s="14"/>
      <c r="D4120" s="14"/>
    </row>
    <row r="4121" spans="3:4">
      <c r="C4121" s="14"/>
      <c r="D4121" s="14"/>
    </row>
    <row r="4122" spans="3:4">
      <c r="C4122" s="14"/>
      <c r="D4122" s="14"/>
    </row>
    <row r="4123" spans="3:4">
      <c r="C4123" s="14"/>
      <c r="D4123" s="14"/>
    </row>
    <row r="4124" spans="3:4">
      <c r="C4124" s="14"/>
      <c r="D4124" s="14"/>
    </row>
    <row r="4125" spans="3:4">
      <c r="C4125" s="14"/>
      <c r="D4125" s="14"/>
    </row>
    <row r="4126" spans="3:4">
      <c r="C4126" s="14"/>
      <c r="D4126" s="14"/>
    </row>
    <row r="4127" spans="3:4">
      <c r="C4127" s="14"/>
      <c r="D4127" s="14"/>
    </row>
    <row r="4128" spans="3:4">
      <c r="C4128" s="14"/>
      <c r="D4128" s="14"/>
    </row>
    <row r="4129" spans="3:4">
      <c r="C4129" s="14"/>
      <c r="D4129" s="14"/>
    </row>
    <row r="4130" spans="3:4">
      <c r="C4130" s="14"/>
      <c r="D4130" s="14"/>
    </row>
    <row r="4131" spans="3:4">
      <c r="C4131" s="14"/>
      <c r="D4131" s="14"/>
    </row>
    <row r="4132" spans="3:4">
      <c r="C4132" s="14"/>
      <c r="D4132" s="14"/>
    </row>
    <row r="4133" spans="3:4">
      <c r="C4133" s="14"/>
      <c r="D4133" s="14"/>
    </row>
    <row r="4134" spans="3:4">
      <c r="C4134" s="14"/>
      <c r="D4134" s="14"/>
    </row>
    <row r="4135" spans="3:4">
      <c r="C4135" s="14"/>
      <c r="D4135" s="14"/>
    </row>
    <row r="4136" spans="3:4">
      <c r="C4136" s="14"/>
      <c r="D4136" s="14"/>
    </row>
    <row r="4137" spans="3:4">
      <c r="C4137" s="14"/>
      <c r="D4137" s="14"/>
    </row>
    <row r="4138" spans="3:4">
      <c r="C4138" s="14"/>
      <c r="D4138" s="14"/>
    </row>
    <row r="4139" spans="3:4">
      <c r="C4139" s="14"/>
      <c r="D4139" s="14"/>
    </row>
    <row r="4140" spans="3:4">
      <c r="C4140" s="14"/>
      <c r="D4140" s="14"/>
    </row>
    <row r="4141" spans="3:4">
      <c r="C4141" s="14"/>
      <c r="D4141" s="14"/>
    </row>
    <row r="4142" spans="3:4">
      <c r="C4142" s="14"/>
      <c r="D4142" s="14"/>
    </row>
    <row r="4143" spans="3:4">
      <c r="C4143" s="14"/>
      <c r="D4143" s="14"/>
    </row>
    <row r="4144" spans="3:4">
      <c r="C4144" s="14"/>
      <c r="D4144" s="14"/>
    </row>
    <row r="4145" spans="3:4">
      <c r="C4145" s="14"/>
      <c r="D4145" s="14"/>
    </row>
    <row r="4146" spans="3:4">
      <c r="C4146" s="14"/>
      <c r="D4146" s="14"/>
    </row>
    <row r="4147" spans="3:4">
      <c r="C4147" s="14"/>
      <c r="D4147" s="14"/>
    </row>
    <row r="4148" spans="3:4">
      <c r="C4148" s="14"/>
      <c r="D4148" s="14"/>
    </row>
    <row r="4149" spans="3:4">
      <c r="C4149" s="14"/>
      <c r="D4149" s="14"/>
    </row>
    <row r="4150" spans="3:4">
      <c r="C4150" s="14"/>
      <c r="D4150" s="14"/>
    </row>
    <row r="4151" spans="3:4">
      <c r="C4151" s="14"/>
      <c r="D4151" s="14"/>
    </row>
    <row r="4152" spans="3:4">
      <c r="C4152" s="14"/>
      <c r="D4152" s="14"/>
    </row>
    <row r="4153" spans="3:4">
      <c r="C4153" s="14"/>
      <c r="D4153" s="14"/>
    </row>
    <row r="4154" spans="3:4">
      <c r="C4154" s="14"/>
      <c r="D4154" s="14"/>
    </row>
    <row r="4155" spans="3:4">
      <c r="C4155" s="14"/>
      <c r="D4155" s="14"/>
    </row>
    <row r="4156" spans="3:4">
      <c r="C4156" s="14"/>
      <c r="D4156" s="14"/>
    </row>
    <row r="4157" spans="3:4">
      <c r="C4157" s="14"/>
      <c r="D4157" s="14"/>
    </row>
    <row r="4158" spans="3:4">
      <c r="C4158" s="14"/>
      <c r="D4158" s="14"/>
    </row>
    <row r="4159" spans="3:4">
      <c r="C4159" s="14"/>
      <c r="D4159" s="14"/>
    </row>
    <row r="4160" spans="3:4">
      <c r="C4160" s="14"/>
      <c r="D4160" s="14"/>
    </row>
    <row r="4161" spans="3:4">
      <c r="C4161" s="14"/>
      <c r="D4161" s="14"/>
    </row>
    <row r="4162" spans="3:4">
      <c r="C4162" s="14"/>
      <c r="D4162" s="14"/>
    </row>
    <row r="4163" spans="3:4">
      <c r="C4163" s="14"/>
      <c r="D4163" s="14"/>
    </row>
    <row r="4164" spans="3:4">
      <c r="C4164" s="14"/>
      <c r="D4164" s="14"/>
    </row>
    <row r="4165" spans="3:4">
      <c r="C4165" s="14"/>
      <c r="D4165" s="14"/>
    </row>
    <row r="4166" spans="3:4">
      <c r="C4166" s="14"/>
      <c r="D4166" s="14"/>
    </row>
    <row r="4167" spans="3:4">
      <c r="C4167" s="14"/>
      <c r="D4167" s="14"/>
    </row>
    <row r="4168" spans="3:4">
      <c r="C4168" s="14"/>
      <c r="D4168" s="14"/>
    </row>
    <row r="4169" spans="3:4">
      <c r="C4169" s="14"/>
      <c r="D4169" s="14"/>
    </row>
    <row r="4170" spans="3:4">
      <c r="C4170" s="14"/>
      <c r="D4170" s="14"/>
    </row>
    <row r="4171" spans="3:4">
      <c r="C4171" s="14"/>
      <c r="D4171" s="14"/>
    </row>
    <row r="4172" spans="3:4">
      <c r="C4172" s="14"/>
      <c r="D4172" s="14"/>
    </row>
    <row r="4173" spans="3:4">
      <c r="C4173" s="14"/>
      <c r="D4173" s="14"/>
    </row>
    <row r="4174" spans="3:4">
      <c r="C4174" s="14"/>
      <c r="D4174" s="14"/>
    </row>
    <row r="4175" spans="3:4">
      <c r="C4175" s="14"/>
      <c r="D4175" s="14"/>
    </row>
    <row r="4176" spans="3:4">
      <c r="C4176" s="14"/>
      <c r="D4176" s="14"/>
    </row>
    <row r="4177" spans="3:4">
      <c r="C4177" s="14"/>
      <c r="D4177" s="14"/>
    </row>
    <row r="4178" spans="3:4">
      <c r="C4178" s="14"/>
      <c r="D4178" s="14"/>
    </row>
    <row r="4179" spans="3:4">
      <c r="C4179" s="14"/>
      <c r="D4179" s="14"/>
    </row>
    <row r="4180" spans="3:4">
      <c r="C4180" s="14"/>
      <c r="D4180" s="14"/>
    </row>
    <row r="4181" spans="3:4">
      <c r="C4181" s="14"/>
      <c r="D4181" s="14"/>
    </row>
    <row r="4182" spans="3:4">
      <c r="C4182" s="14"/>
      <c r="D4182" s="14"/>
    </row>
    <row r="4183" spans="3:4">
      <c r="C4183" s="14"/>
      <c r="D4183" s="14"/>
    </row>
    <row r="4184" spans="3:4">
      <c r="C4184" s="14"/>
      <c r="D4184" s="14"/>
    </row>
    <row r="4185" spans="3:4">
      <c r="C4185" s="14"/>
      <c r="D4185" s="14"/>
    </row>
    <row r="4186" spans="3:4">
      <c r="C4186" s="14"/>
      <c r="D4186" s="14"/>
    </row>
    <row r="4187" spans="3:4">
      <c r="C4187" s="14"/>
      <c r="D4187" s="14"/>
    </row>
    <row r="4188" spans="3:4">
      <c r="C4188" s="14"/>
      <c r="D4188" s="14"/>
    </row>
    <row r="4189" spans="3:4">
      <c r="C4189" s="14"/>
      <c r="D4189" s="14"/>
    </row>
    <row r="4190" spans="3:4">
      <c r="C4190" s="14"/>
      <c r="D4190" s="14"/>
    </row>
    <row r="4191" spans="3:4">
      <c r="C4191" s="14"/>
      <c r="D4191" s="14"/>
    </row>
    <row r="4192" spans="3:4">
      <c r="C4192" s="14"/>
      <c r="D4192" s="14"/>
    </row>
    <row r="4193" spans="3:4">
      <c r="C4193" s="14"/>
      <c r="D4193" s="14"/>
    </row>
    <row r="4194" spans="3:4">
      <c r="C4194" s="14"/>
      <c r="D4194" s="14"/>
    </row>
    <row r="4195" spans="3:4">
      <c r="C4195" s="14"/>
      <c r="D4195" s="14"/>
    </row>
    <row r="4196" spans="3:4">
      <c r="C4196" s="14"/>
      <c r="D4196" s="14"/>
    </row>
    <row r="4197" spans="3:4">
      <c r="C4197" s="14"/>
      <c r="D4197" s="14"/>
    </row>
    <row r="4198" spans="3:4">
      <c r="C4198" s="14"/>
      <c r="D4198" s="14"/>
    </row>
    <row r="4199" spans="3:4">
      <c r="C4199" s="14"/>
      <c r="D4199" s="14"/>
    </row>
    <row r="4200" spans="3:4">
      <c r="C4200" s="14"/>
      <c r="D4200" s="14"/>
    </row>
    <row r="4201" spans="3:4">
      <c r="C4201" s="14"/>
      <c r="D4201" s="14"/>
    </row>
    <row r="4202" spans="3:4">
      <c r="C4202" s="14"/>
      <c r="D4202" s="14"/>
    </row>
    <row r="4203" spans="3:4">
      <c r="C4203" s="14"/>
      <c r="D4203" s="14"/>
    </row>
    <row r="4204" spans="3:4">
      <c r="C4204" s="14"/>
      <c r="D4204" s="14"/>
    </row>
    <row r="4205" spans="3:4">
      <c r="C4205" s="14"/>
      <c r="D4205" s="14"/>
    </row>
    <row r="4206" spans="3:4">
      <c r="C4206" s="14"/>
      <c r="D4206" s="14"/>
    </row>
    <row r="4207" spans="3:4">
      <c r="C4207" s="14"/>
      <c r="D4207" s="14"/>
    </row>
    <row r="4208" spans="3:4">
      <c r="C4208" s="14"/>
      <c r="D4208" s="14"/>
    </row>
    <row r="4209" spans="3:4">
      <c r="C4209" s="14"/>
      <c r="D4209" s="14"/>
    </row>
    <row r="4210" spans="3:4">
      <c r="C4210" s="14"/>
      <c r="D4210" s="14"/>
    </row>
    <row r="4211" spans="3:4">
      <c r="C4211" s="14"/>
      <c r="D4211" s="14"/>
    </row>
    <row r="4212" spans="3:4">
      <c r="C4212" s="14"/>
      <c r="D4212" s="14"/>
    </row>
    <row r="4213" spans="3:4">
      <c r="C4213" s="14"/>
      <c r="D4213" s="14"/>
    </row>
    <row r="4214" spans="3:4">
      <c r="C4214" s="14"/>
      <c r="D4214" s="14"/>
    </row>
    <row r="4215" spans="3:4">
      <c r="C4215" s="14"/>
      <c r="D4215" s="14"/>
    </row>
    <row r="4216" spans="3:4">
      <c r="C4216" s="14"/>
      <c r="D4216" s="14"/>
    </row>
    <row r="4217" spans="3:4">
      <c r="C4217" s="14"/>
      <c r="D4217" s="14"/>
    </row>
    <row r="4218" spans="3:4">
      <c r="C4218" s="14"/>
      <c r="D4218" s="14"/>
    </row>
    <row r="4219" spans="3:4">
      <c r="C4219" s="14"/>
      <c r="D4219" s="14"/>
    </row>
    <row r="4220" spans="3:4">
      <c r="C4220" s="14"/>
      <c r="D4220" s="14"/>
    </row>
    <row r="4221" spans="3:4">
      <c r="C4221" s="14"/>
      <c r="D4221" s="14"/>
    </row>
    <row r="4222" spans="3:4">
      <c r="C4222" s="14"/>
      <c r="D4222" s="14"/>
    </row>
    <row r="4223" spans="3:4">
      <c r="C4223" s="14"/>
      <c r="D4223" s="14"/>
    </row>
    <row r="4224" spans="3:4">
      <c r="C4224" s="14"/>
      <c r="D4224" s="14"/>
    </row>
    <row r="4225" spans="3:4">
      <c r="C4225" s="14"/>
      <c r="D4225" s="14"/>
    </row>
    <row r="4226" spans="3:4">
      <c r="C4226" s="14"/>
      <c r="D4226" s="14"/>
    </row>
    <row r="4227" spans="3:4">
      <c r="C4227" s="14"/>
      <c r="D4227" s="14"/>
    </row>
    <row r="4228" spans="3:4">
      <c r="C4228" s="14"/>
      <c r="D4228" s="14"/>
    </row>
    <row r="4229" spans="3:4">
      <c r="C4229" s="14"/>
      <c r="D4229" s="14"/>
    </row>
    <row r="4230" spans="3:4">
      <c r="C4230" s="14"/>
      <c r="D4230" s="14"/>
    </row>
    <row r="4231" spans="3:4">
      <c r="C4231" s="14"/>
      <c r="D4231" s="14"/>
    </row>
    <row r="4232" spans="3:4">
      <c r="C4232" s="14"/>
      <c r="D4232" s="14"/>
    </row>
    <row r="4233" spans="3:4">
      <c r="C4233" s="14"/>
      <c r="D4233" s="14"/>
    </row>
    <row r="4234" spans="3:4">
      <c r="C4234" s="14"/>
      <c r="D4234" s="14"/>
    </row>
    <row r="4235" spans="3:4">
      <c r="C4235" s="14"/>
      <c r="D4235" s="14"/>
    </row>
    <row r="4236" spans="3:4">
      <c r="C4236" s="14"/>
      <c r="D4236" s="14"/>
    </row>
    <row r="4237" spans="3:4">
      <c r="C4237" s="14"/>
      <c r="D4237" s="14"/>
    </row>
    <row r="4238" spans="3:4">
      <c r="C4238" s="14"/>
      <c r="D4238" s="14"/>
    </row>
    <row r="4239" spans="3:4">
      <c r="C4239" s="14"/>
      <c r="D4239" s="14"/>
    </row>
    <row r="4240" spans="3:4">
      <c r="C4240" s="14"/>
      <c r="D4240" s="14"/>
    </row>
    <row r="4241" spans="3:4">
      <c r="C4241" s="14"/>
      <c r="D4241" s="14"/>
    </row>
    <row r="4242" spans="3:4">
      <c r="C4242" s="14"/>
      <c r="D4242" s="14"/>
    </row>
    <row r="4243" spans="3:4">
      <c r="C4243" s="14"/>
      <c r="D4243" s="14"/>
    </row>
    <row r="4244" spans="3:4">
      <c r="C4244" s="14"/>
      <c r="D4244" s="14"/>
    </row>
    <row r="4245" spans="3:4">
      <c r="C4245" s="14"/>
      <c r="D4245" s="14"/>
    </row>
    <row r="4246" spans="3:4">
      <c r="C4246" s="14"/>
      <c r="D4246" s="14"/>
    </row>
    <row r="4247" spans="3:4">
      <c r="C4247" s="14"/>
      <c r="D4247" s="14"/>
    </row>
    <row r="4248" spans="3:4">
      <c r="C4248" s="14"/>
      <c r="D4248" s="14"/>
    </row>
    <row r="4249" spans="3:4">
      <c r="C4249" s="14"/>
      <c r="D4249" s="14"/>
    </row>
    <row r="4250" spans="3:4">
      <c r="C4250" s="14"/>
      <c r="D4250" s="14"/>
    </row>
    <row r="4251" spans="3:4">
      <c r="C4251" s="14"/>
      <c r="D4251" s="14"/>
    </row>
    <row r="4252" spans="3:4">
      <c r="C4252" s="14"/>
      <c r="D4252" s="14"/>
    </row>
    <row r="4253" spans="3:4">
      <c r="C4253" s="14"/>
      <c r="D4253" s="14"/>
    </row>
    <row r="4254" spans="3:4">
      <c r="C4254" s="14"/>
      <c r="D4254" s="14"/>
    </row>
    <row r="4255" spans="3:4">
      <c r="C4255" s="14"/>
      <c r="D4255" s="14"/>
    </row>
    <row r="4256" spans="3:4">
      <c r="C4256" s="14"/>
      <c r="D4256" s="14"/>
    </row>
    <row r="4257" spans="3:4">
      <c r="C4257" s="14"/>
      <c r="D4257" s="14"/>
    </row>
    <row r="4258" spans="3:4">
      <c r="C4258" s="14"/>
      <c r="D4258" s="14"/>
    </row>
    <row r="4259" spans="3:4">
      <c r="C4259" s="14"/>
      <c r="D4259" s="14"/>
    </row>
    <row r="4260" spans="3:4">
      <c r="C4260" s="14"/>
      <c r="D4260" s="14"/>
    </row>
    <row r="4261" spans="3:4">
      <c r="C4261" s="14"/>
      <c r="D4261" s="14"/>
    </row>
    <row r="4262" spans="3:4">
      <c r="C4262" s="14"/>
      <c r="D4262" s="14"/>
    </row>
    <row r="4263" spans="3:4">
      <c r="C4263" s="14"/>
      <c r="D4263" s="14"/>
    </row>
    <row r="4264" spans="3:4">
      <c r="C4264" s="14"/>
      <c r="D4264" s="14"/>
    </row>
    <row r="4265" spans="3:4">
      <c r="C4265" s="14"/>
      <c r="D4265" s="14"/>
    </row>
    <row r="4266" spans="3:4">
      <c r="C4266" s="14"/>
      <c r="D4266" s="14"/>
    </row>
    <row r="4267" spans="3:4">
      <c r="C4267" s="14"/>
      <c r="D4267" s="14"/>
    </row>
    <row r="4268" spans="3:4">
      <c r="C4268" s="14"/>
      <c r="D4268" s="14"/>
    </row>
    <row r="4269" spans="3:4">
      <c r="C4269" s="14"/>
      <c r="D4269" s="14"/>
    </row>
    <row r="4270" spans="3:4">
      <c r="C4270" s="14"/>
      <c r="D4270" s="14"/>
    </row>
    <row r="4271" spans="3:4">
      <c r="C4271" s="14"/>
      <c r="D4271" s="14"/>
    </row>
    <row r="4272" spans="3:4">
      <c r="C4272" s="14"/>
      <c r="D4272" s="14"/>
    </row>
    <row r="4273" spans="3:4">
      <c r="C4273" s="14"/>
      <c r="D4273" s="14"/>
    </row>
    <row r="4274" spans="3:4">
      <c r="C4274" s="14"/>
      <c r="D4274" s="14"/>
    </row>
    <row r="4275" spans="3:4">
      <c r="C4275" s="14"/>
      <c r="D4275" s="14"/>
    </row>
    <row r="4276" spans="3:4">
      <c r="C4276" s="14"/>
      <c r="D4276" s="14"/>
    </row>
    <row r="4277" spans="3:4">
      <c r="C4277" s="14"/>
      <c r="D4277" s="14"/>
    </row>
    <row r="4278" spans="3:4">
      <c r="C4278" s="14"/>
      <c r="D4278" s="14"/>
    </row>
    <row r="4279" spans="3:4">
      <c r="C4279" s="14"/>
      <c r="D4279" s="14"/>
    </row>
    <row r="4280" spans="3:4">
      <c r="C4280" s="14"/>
      <c r="D4280" s="14"/>
    </row>
    <row r="4281" spans="3:4">
      <c r="C4281" s="14"/>
      <c r="D4281" s="14"/>
    </row>
    <row r="4282" spans="3:4">
      <c r="C4282" s="14"/>
      <c r="D4282" s="14"/>
    </row>
    <row r="4283" spans="3:4">
      <c r="C4283" s="14"/>
      <c r="D4283" s="14"/>
    </row>
    <row r="4284" spans="3:4">
      <c r="C4284" s="14"/>
      <c r="D4284" s="14"/>
    </row>
    <row r="4285" spans="3:4">
      <c r="C4285" s="14"/>
      <c r="D4285" s="14"/>
    </row>
    <row r="4286" spans="3:4">
      <c r="C4286" s="14"/>
      <c r="D4286" s="14"/>
    </row>
    <row r="4287" spans="3:4">
      <c r="C4287" s="14"/>
      <c r="D4287" s="14"/>
    </row>
    <row r="4288" spans="3:4">
      <c r="C4288" s="14"/>
      <c r="D4288" s="14"/>
    </row>
    <row r="4289" spans="3:4">
      <c r="C4289" s="14"/>
      <c r="D4289" s="14"/>
    </row>
    <row r="4290" spans="3:4">
      <c r="C4290" s="14"/>
      <c r="D4290" s="14"/>
    </row>
    <row r="4291" spans="3:4">
      <c r="C4291" s="14"/>
      <c r="D4291" s="14"/>
    </row>
    <row r="4292" spans="3:4">
      <c r="C4292" s="14"/>
      <c r="D4292" s="14"/>
    </row>
    <row r="4293" spans="3:4">
      <c r="C4293" s="14"/>
      <c r="D4293" s="14"/>
    </row>
    <row r="4294" spans="3:4">
      <c r="C4294" s="14"/>
      <c r="D4294" s="14"/>
    </row>
    <row r="4295" spans="3:4">
      <c r="C4295" s="14"/>
      <c r="D4295" s="14"/>
    </row>
    <row r="4296" spans="3:4">
      <c r="C4296" s="14"/>
      <c r="D4296" s="14"/>
    </row>
    <row r="4297" spans="3:4">
      <c r="C4297" s="14"/>
      <c r="D4297" s="14"/>
    </row>
    <row r="4298" spans="3:4">
      <c r="C4298" s="14"/>
      <c r="D4298" s="14"/>
    </row>
    <row r="4299" spans="3:4">
      <c r="C4299" s="14"/>
      <c r="D4299" s="14"/>
    </row>
    <row r="4300" spans="3:4">
      <c r="C4300" s="14"/>
      <c r="D4300" s="14"/>
    </row>
    <row r="4301" spans="3:4">
      <c r="C4301" s="14"/>
      <c r="D4301" s="14"/>
    </row>
    <row r="4302" spans="3:4">
      <c r="C4302" s="14"/>
      <c r="D4302" s="14"/>
    </row>
    <row r="4303" spans="3:4">
      <c r="C4303" s="14"/>
      <c r="D4303" s="14"/>
    </row>
    <row r="4304" spans="3:4">
      <c r="C4304" s="14"/>
      <c r="D4304" s="14"/>
    </row>
    <row r="4305" spans="3:4">
      <c r="C4305" s="14"/>
      <c r="D4305" s="14"/>
    </row>
    <row r="4306" spans="3:4">
      <c r="C4306" s="14"/>
      <c r="D4306" s="14"/>
    </row>
    <row r="4307" spans="3:4">
      <c r="C4307" s="14"/>
      <c r="D4307" s="14"/>
    </row>
    <row r="4308" spans="3:4">
      <c r="C4308" s="14"/>
      <c r="D4308" s="14"/>
    </row>
    <row r="4309" spans="3:4">
      <c r="C4309" s="14"/>
      <c r="D4309" s="14"/>
    </row>
    <row r="4310" spans="3:4">
      <c r="C4310" s="14"/>
      <c r="D4310" s="14"/>
    </row>
    <row r="4311" spans="3:4">
      <c r="C4311" s="14"/>
      <c r="D4311" s="14"/>
    </row>
    <row r="4312" spans="3:4">
      <c r="C4312" s="14"/>
      <c r="D4312" s="14"/>
    </row>
    <row r="4313" spans="3:4">
      <c r="C4313" s="14"/>
      <c r="D4313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1"/>
  <sheetViews>
    <sheetView topLeftCell="A121" workbookViewId="0">
      <selection activeCell="A13" sqref="A13:D168"/>
    </sheetView>
  </sheetViews>
  <sheetFormatPr defaultRowHeight="12.75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16" t="s">
        <v>36</v>
      </c>
      <c r="I1" s="18" t="s">
        <v>37</v>
      </c>
      <c r="J1" s="19" t="s">
        <v>38</v>
      </c>
    </row>
    <row r="2" spans="1:16">
      <c r="I2" s="20" t="s">
        <v>39</v>
      </c>
      <c r="J2" s="21" t="s">
        <v>40</v>
      </c>
    </row>
    <row r="3" spans="1:16">
      <c r="A3" s="22" t="s">
        <v>41</v>
      </c>
      <c r="I3" s="20" t="s">
        <v>42</v>
      </c>
      <c r="J3" s="21" t="s">
        <v>43</v>
      </c>
    </row>
    <row r="4" spans="1:16">
      <c r="I4" s="20" t="s">
        <v>44</v>
      </c>
      <c r="J4" s="21" t="s">
        <v>43</v>
      </c>
    </row>
    <row r="5" spans="1:16" ht="13.5" thickBot="1">
      <c r="I5" s="23" t="s">
        <v>45</v>
      </c>
      <c r="J5" s="24" t="s">
        <v>46</v>
      </c>
    </row>
    <row r="10" spans="1:16" ht="13.5" thickBot="1"/>
    <row r="11" spans="1:16" ht="12.75" customHeight="1" thickBot="1">
      <c r="A11" s="14" t="str">
        <f t="shared" ref="A11:A42" si="0">P11</f>
        <v> BBS 23 </v>
      </c>
      <c r="B11" s="6" t="str">
        <f t="shared" ref="B11:B42" si="1">IF(H11=INT(H11),"I","II")</f>
        <v>II</v>
      </c>
      <c r="C11" s="14">
        <f t="shared" ref="C11:C42" si="2">1*G11</f>
        <v>42629.406999999999</v>
      </c>
      <c r="D11" s="17" t="str">
        <f t="shared" ref="D11:D42" si="3">VLOOKUP(F11,I$1:J$5,2,FALSE)</f>
        <v>vis</v>
      </c>
      <c r="E11" s="25">
        <f>VLOOKUP(C11,Active!C$21:E$973,3,FALSE)</f>
        <v>109.36492093727229</v>
      </c>
      <c r="F11" s="6" t="s">
        <v>45</v>
      </c>
      <c r="G11" s="17" t="str">
        <f t="shared" ref="G11:G42" si="4">MID(I11,3,LEN(I11)-3)</f>
        <v>42629.407</v>
      </c>
      <c r="H11" s="14">
        <f t="shared" ref="H11:H42" si="5">1*K11</f>
        <v>109.5</v>
      </c>
      <c r="I11" s="26" t="s">
        <v>514</v>
      </c>
      <c r="J11" s="27" t="s">
        <v>515</v>
      </c>
      <c r="K11" s="26">
        <v>109.5</v>
      </c>
      <c r="L11" s="26" t="s">
        <v>516</v>
      </c>
      <c r="M11" s="27" t="s">
        <v>377</v>
      </c>
      <c r="N11" s="27"/>
      <c r="O11" s="28" t="s">
        <v>517</v>
      </c>
      <c r="P11" s="28" t="s">
        <v>518</v>
      </c>
    </row>
    <row r="12" spans="1:16" ht="12.75" customHeight="1" thickBot="1">
      <c r="A12" s="14" t="str">
        <f t="shared" si="0"/>
        <v> BBS 35 </v>
      </c>
      <c r="B12" s="6" t="str">
        <f t="shared" si="1"/>
        <v>I</v>
      </c>
      <c r="C12" s="14">
        <f t="shared" si="2"/>
        <v>43432.75</v>
      </c>
      <c r="D12" s="17" t="str">
        <f t="shared" si="3"/>
        <v>vis</v>
      </c>
      <c r="E12" s="25">
        <f>VLOOKUP(C12,Active!C$21:E$973,3,FALSE)</f>
        <v>128.18681717754615</v>
      </c>
      <c r="F12" s="6" t="s">
        <v>45</v>
      </c>
      <c r="G12" s="17" t="str">
        <f t="shared" si="4"/>
        <v>43432.75</v>
      </c>
      <c r="H12" s="14">
        <f t="shared" si="5"/>
        <v>128</v>
      </c>
      <c r="I12" s="26" t="s">
        <v>534</v>
      </c>
      <c r="J12" s="27" t="s">
        <v>535</v>
      </c>
      <c r="K12" s="26">
        <v>128</v>
      </c>
      <c r="L12" s="26" t="s">
        <v>536</v>
      </c>
      <c r="M12" s="27" t="s">
        <v>377</v>
      </c>
      <c r="N12" s="27"/>
      <c r="O12" s="28" t="s">
        <v>517</v>
      </c>
      <c r="P12" s="28" t="s">
        <v>537</v>
      </c>
    </row>
    <row r="13" spans="1:16" ht="12.75" customHeight="1" thickBot="1">
      <c r="A13" s="14" t="str">
        <f t="shared" si="0"/>
        <v> MVS 8.188 </v>
      </c>
      <c r="B13" s="6" t="str">
        <f t="shared" si="1"/>
        <v>I</v>
      </c>
      <c r="C13" s="14">
        <f t="shared" si="2"/>
        <v>25882.5</v>
      </c>
      <c r="D13" s="17" t="str">
        <f t="shared" si="3"/>
        <v>vis</v>
      </c>
      <c r="E13" s="25">
        <f>VLOOKUP(C13,Active!C$21:E$973,3,FALSE)</f>
        <v>-283.00614086262601</v>
      </c>
      <c r="F13" s="6" t="s">
        <v>45</v>
      </c>
      <c r="G13" s="17" t="str">
        <f t="shared" si="4"/>
        <v>25882.50</v>
      </c>
      <c r="H13" s="14">
        <f t="shared" si="5"/>
        <v>-283</v>
      </c>
      <c r="I13" s="26" t="s">
        <v>47</v>
      </c>
      <c r="J13" s="27" t="s">
        <v>48</v>
      </c>
      <c r="K13" s="26">
        <v>-283</v>
      </c>
      <c r="L13" s="26" t="s">
        <v>49</v>
      </c>
      <c r="M13" s="27" t="s">
        <v>50</v>
      </c>
      <c r="N13" s="27"/>
      <c r="O13" s="28" t="s">
        <v>51</v>
      </c>
      <c r="P13" s="28" t="s">
        <v>52</v>
      </c>
    </row>
    <row r="14" spans="1:16" ht="12.75" customHeight="1" thickBot="1">
      <c r="A14" s="14" t="str">
        <f t="shared" si="0"/>
        <v> MVS 8.188 </v>
      </c>
      <c r="B14" s="6" t="str">
        <f t="shared" si="1"/>
        <v>I</v>
      </c>
      <c r="C14" s="14">
        <f t="shared" si="2"/>
        <v>26735.26</v>
      </c>
      <c r="D14" s="17" t="str">
        <f t="shared" si="3"/>
        <v>vis</v>
      </c>
      <c r="E14" s="25">
        <f>VLOOKUP(C14,Active!C$21:E$973,3,FALSE)</f>
        <v>-263.02643077881885</v>
      </c>
      <c r="F14" s="6" t="s">
        <v>45</v>
      </c>
      <c r="G14" s="17" t="str">
        <f t="shared" si="4"/>
        <v>26735.26</v>
      </c>
      <c r="H14" s="14">
        <f t="shared" si="5"/>
        <v>-263</v>
      </c>
      <c r="I14" s="26" t="s">
        <v>53</v>
      </c>
      <c r="J14" s="27" t="s">
        <v>54</v>
      </c>
      <c r="K14" s="26">
        <v>-263</v>
      </c>
      <c r="L14" s="26" t="s">
        <v>55</v>
      </c>
      <c r="M14" s="27" t="s">
        <v>50</v>
      </c>
      <c r="N14" s="27"/>
      <c r="O14" s="28" t="s">
        <v>51</v>
      </c>
      <c r="P14" s="28" t="s">
        <v>52</v>
      </c>
    </row>
    <row r="15" spans="1:16" ht="12.75" customHeight="1" thickBot="1">
      <c r="A15" s="14" t="str">
        <f t="shared" si="0"/>
        <v>IBVS 39 </v>
      </c>
      <c r="B15" s="6" t="str">
        <f t="shared" si="1"/>
        <v>I</v>
      </c>
      <c r="C15" s="14">
        <f t="shared" si="2"/>
        <v>26951.425999999999</v>
      </c>
      <c r="D15" s="17" t="str">
        <f t="shared" si="3"/>
        <v>vis</v>
      </c>
      <c r="E15" s="25">
        <f>VLOOKUP(C15,Active!C$21:E$973,3,FALSE)</f>
        <v>-257.96177717173566</v>
      </c>
      <c r="F15" s="6" t="s">
        <v>45</v>
      </c>
      <c r="G15" s="17" t="str">
        <f t="shared" si="4"/>
        <v>26951.426</v>
      </c>
      <c r="H15" s="14">
        <f t="shared" si="5"/>
        <v>-258</v>
      </c>
      <c r="I15" s="26" t="s">
        <v>56</v>
      </c>
      <c r="J15" s="27" t="s">
        <v>57</v>
      </c>
      <c r="K15" s="26">
        <v>-258</v>
      </c>
      <c r="L15" s="26" t="s">
        <v>58</v>
      </c>
      <c r="M15" s="27" t="s">
        <v>50</v>
      </c>
      <c r="N15" s="27"/>
      <c r="O15" s="28" t="s">
        <v>59</v>
      </c>
      <c r="P15" s="29" t="s">
        <v>60</v>
      </c>
    </row>
    <row r="16" spans="1:16" ht="12.75" customHeight="1" thickBot="1">
      <c r="A16" s="14" t="str">
        <f t="shared" si="0"/>
        <v>IBVS 39 </v>
      </c>
      <c r="B16" s="6" t="str">
        <f t="shared" si="1"/>
        <v>I</v>
      </c>
      <c r="C16" s="14">
        <f t="shared" si="2"/>
        <v>26951.466</v>
      </c>
      <c r="D16" s="17" t="str">
        <f t="shared" si="3"/>
        <v>vis</v>
      </c>
      <c r="E16" s="25">
        <f>VLOOKUP(C16,Active!C$21:E$973,3,FALSE)</f>
        <v>-257.96083999315857</v>
      </c>
      <c r="F16" s="6" t="s">
        <v>45</v>
      </c>
      <c r="G16" s="17" t="str">
        <f t="shared" si="4"/>
        <v>26951.466</v>
      </c>
      <c r="H16" s="14">
        <f t="shared" si="5"/>
        <v>-258</v>
      </c>
      <c r="I16" s="26" t="s">
        <v>61</v>
      </c>
      <c r="J16" s="27" t="s">
        <v>62</v>
      </c>
      <c r="K16" s="26">
        <v>-258</v>
      </c>
      <c r="L16" s="26" t="s">
        <v>63</v>
      </c>
      <c r="M16" s="27" t="s">
        <v>50</v>
      </c>
      <c r="N16" s="27"/>
      <c r="O16" s="28" t="s">
        <v>59</v>
      </c>
      <c r="P16" s="29" t="s">
        <v>60</v>
      </c>
    </row>
    <row r="17" spans="1:16" ht="12.75" customHeight="1" thickBot="1">
      <c r="A17" s="14" t="str">
        <f t="shared" si="0"/>
        <v>IBVS 39 </v>
      </c>
      <c r="B17" s="6" t="str">
        <f t="shared" si="1"/>
        <v>I</v>
      </c>
      <c r="C17" s="14">
        <f t="shared" si="2"/>
        <v>27332.405999999999</v>
      </c>
      <c r="D17" s="17" t="str">
        <f t="shared" si="3"/>
        <v>vis</v>
      </c>
      <c r="E17" s="25">
        <f>VLOOKUP(C17,Active!C$21:E$973,3,FALSE)</f>
        <v>-249.03561981476668</v>
      </c>
      <c r="F17" s="6" t="s">
        <v>45</v>
      </c>
      <c r="G17" s="17" t="str">
        <f t="shared" si="4"/>
        <v>27332.406</v>
      </c>
      <c r="H17" s="14">
        <f t="shared" si="5"/>
        <v>-249</v>
      </c>
      <c r="I17" s="26" t="s">
        <v>64</v>
      </c>
      <c r="J17" s="27" t="s">
        <v>65</v>
      </c>
      <c r="K17" s="26">
        <v>-249</v>
      </c>
      <c r="L17" s="26" t="s">
        <v>66</v>
      </c>
      <c r="M17" s="27" t="s">
        <v>50</v>
      </c>
      <c r="N17" s="27"/>
      <c r="O17" s="28" t="s">
        <v>59</v>
      </c>
      <c r="P17" s="29" t="s">
        <v>60</v>
      </c>
    </row>
    <row r="18" spans="1:16" ht="12.75" customHeight="1" thickBot="1">
      <c r="A18" s="14" t="str">
        <f t="shared" si="0"/>
        <v>IBVS 39 </v>
      </c>
      <c r="B18" s="6" t="str">
        <f t="shared" si="1"/>
        <v>I</v>
      </c>
      <c r="C18" s="14">
        <f t="shared" si="2"/>
        <v>27333.4</v>
      </c>
      <c r="D18" s="17" t="str">
        <f t="shared" si="3"/>
        <v>vis</v>
      </c>
      <c r="E18" s="25">
        <f>VLOOKUP(C18,Active!C$21:E$973,3,FALSE)</f>
        <v>-249.01233092712729</v>
      </c>
      <c r="F18" s="6" t="s">
        <v>45</v>
      </c>
      <c r="G18" s="17" t="str">
        <f t="shared" si="4"/>
        <v>27333.400</v>
      </c>
      <c r="H18" s="14">
        <f t="shared" si="5"/>
        <v>-249</v>
      </c>
      <c r="I18" s="26" t="s">
        <v>67</v>
      </c>
      <c r="J18" s="27" t="s">
        <v>68</v>
      </c>
      <c r="K18" s="26">
        <v>-249</v>
      </c>
      <c r="L18" s="26" t="s">
        <v>69</v>
      </c>
      <c r="M18" s="27" t="s">
        <v>50</v>
      </c>
      <c r="N18" s="27"/>
      <c r="O18" s="28" t="s">
        <v>59</v>
      </c>
      <c r="P18" s="29" t="s">
        <v>60</v>
      </c>
    </row>
    <row r="19" spans="1:16" ht="12.75" customHeight="1" thickBot="1">
      <c r="A19" s="14" t="str">
        <f t="shared" si="0"/>
        <v>IBVS 1282 </v>
      </c>
      <c r="B19" s="6" t="str">
        <f t="shared" si="1"/>
        <v>I</v>
      </c>
      <c r="C19" s="14">
        <f t="shared" si="2"/>
        <v>28016.71</v>
      </c>
      <c r="D19" s="17" t="str">
        <f t="shared" si="3"/>
        <v>vis</v>
      </c>
      <c r="E19" s="25">
        <f>VLOOKUP(C19,Active!C$21:E$973,3,FALSE)</f>
        <v>-233.00274359028427</v>
      </c>
      <c r="F19" s="6" t="s">
        <v>45</v>
      </c>
      <c r="G19" s="17" t="str">
        <f t="shared" si="4"/>
        <v>28016.710</v>
      </c>
      <c r="H19" s="14">
        <f t="shared" si="5"/>
        <v>-233</v>
      </c>
      <c r="I19" s="26" t="s">
        <v>70</v>
      </c>
      <c r="J19" s="27" t="s">
        <v>71</v>
      </c>
      <c r="K19" s="26">
        <v>-233</v>
      </c>
      <c r="L19" s="26" t="s">
        <v>72</v>
      </c>
      <c r="M19" s="27" t="s">
        <v>50</v>
      </c>
      <c r="N19" s="27"/>
      <c r="O19" s="28" t="s">
        <v>73</v>
      </c>
      <c r="P19" s="29" t="s">
        <v>74</v>
      </c>
    </row>
    <row r="20" spans="1:16" ht="12.75" customHeight="1" thickBot="1">
      <c r="A20" s="14" t="str">
        <f t="shared" si="0"/>
        <v>IBVS 39 </v>
      </c>
      <c r="B20" s="6" t="str">
        <f t="shared" si="1"/>
        <v>I</v>
      </c>
      <c r="C20" s="14">
        <f t="shared" si="2"/>
        <v>28020.542000000001</v>
      </c>
      <c r="D20" s="17" t="str">
        <f t="shared" si="3"/>
        <v>vis</v>
      </c>
      <c r="E20" s="25">
        <f>VLOOKUP(C20,Active!C$21:E$973,3,FALSE)</f>
        <v>-232.91296188260429</v>
      </c>
      <c r="F20" s="6" t="s">
        <v>45</v>
      </c>
      <c r="G20" s="17" t="str">
        <f t="shared" si="4"/>
        <v>28020.542</v>
      </c>
      <c r="H20" s="14">
        <f t="shared" si="5"/>
        <v>-233</v>
      </c>
      <c r="I20" s="26" t="s">
        <v>75</v>
      </c>
      <c r="J20" s="27" t="s">
        <v>76</v>
      </c>
      <c r="K20" s="26">
        <v>-233</v>
      </c>
      <c r="L20" s="26" t="s">
        <v>77</v>
      </c>
      <c r="M20" s="27" t="s">
        <v>50</v>
      </c>
      <c r="N20" s="27"/>
      <c r="O20" s="28" t="s">
        <v>59</v>
      </c>
      <c r="P20" s="29" t="s">
        <v>60</v>
      </c>
    </row>
    <row r="21" spans="1:16" ht="12.75" customHeight="1" thickBot="1">
      <c r="A21" s="14" t="str">
        <f t="shared" si="0"/>
        <v> MVS 8.188 </v>
      </c>
      <c r="B21" s="6" t="str">
        <f t="shared" si="1"/>
        <v>I</v>
      </c>
      <c r="C21" s="14">
        <f t="shared" si="2"/>
        <v>28399.54</v>
      </c>
      <c r="D21" s="17" t="str">
        <f t="shared" si="3"/>
        <v>vis</v>
      </c>
      <c r="E21" s="25">
        <f>VLOOKUP(C21,Active!C$21:E$973,3,FALSE)</f>
        <v>-224.03324172412741</v>
      </c>
      <c r="F21" s="6" t="s">
        <v>45</v>
      </c>
      <c r="G21" s="17" t="str">
        <f t="shared" si="4"/>
        <v>28399.54</v>
      </c>
      <c r="H21" s="14">
        <f t="shared" si="5"/>
        <v>-224</v>
      </c>
      <c r="I21" s="26" t="s">
        <v>78</v>
      </c>
      <c r="J21" s="27" t="s">
        <v>79</v>
      </c>
      <c r="K21" s="26">
        <v>-224</v>
      </c>
      <c r="L21" s="26" t="s">
        <v>80</v>
      </c>
      <c r="M21" s="27" t="s">
        <v>50</v>
      </c>
      <c r="N21" s="27"/>
      <c r="O21" s="28" t="s">
        <v>51</v>
      </c>
      <c r="P21" s="28" t="s">
        <v>52</v>
      </c>
    </row>
    <row r="22" spans="1:16" ht="12.75" customHeight="1" thickBot="1">
      <c r="A22" s="14" t="str">
        <f t="shared" si="0"/>
        <v> MVS 8.188 </v>
      </c>
      <c r="B22" s="6" t="str">
        <f t="shared" si="1"/>
        <v>I</v>
      </c>
      <c r="C22" s="14">
        <f t="shared" si="2"/>
        <v>28487.3</v>
      </c>
      <c r="D22" s="17" t="str">
        <f t="shared" si="3"/>
        <v>vis</v>
      </c>
      <c r="E22" s="25">
        <f>VLOOKUP(C22,Active!C$21:E$973,3,FALSE)</f>
        <v>-221.97707192611284</v>
      </c>
      <c r="F22" s="6" t="s">
        <v>45</v>
      </c>
      <c r="G22" s="17" t="str">
        <f t="shared" si="4"/>
        <v>28487.30</v>
      </c>
      <c r="H22" s="14">
        <f t="shared" si="5"/>
        <v>-222</v>
      </c>
      <c r="I22" s="26" t="s">
        <v>81</v>
      </c>
      <c r="J22" s="27" t="s">
        <v>82</v>
      </c>
      <c r="K22" s="26">
        <v>-222</v>
      </c>
      <c r="L22" s="26" t="s">
        <v>83</v>
      </c>
      <c r="M22" s="27" t="s">
        <v>50</v>
      </c>
      <c r="N22" s="27"/>
      <c r="O22" s="28" t="s">
        <v>51</v>
      </c>
      <c r="P22" s="28" t="s">
        <v>52</v>
      </c>
    </row>
    <row r="23" spans="1:16" ht="12.75" customHeight="1" thickBot="1">
      <c r="A23" s="14" t="str">
        <f t="shared" si="0"/>
        <v>IBVS 39 </v>
      </c>
      <c r="B23" s="6" t="str">
        <f t="shared" si="1"/>
        <v>I</v>
      </c>
      <c r="C23" s="14">
        <f t="shared" si="2"/>
        <v>28783.448</v>
      </c>
      <c r="D23" s="17" t="str">
        <f t="shared" si="3"/>
        <v>vis</v>
      </c>
      <c r="E23" s="25">
        <f>VLOOKUP(C23,Active!C$21:E$973,3,FALSE)</f>
        <v>-215.03848289531948</v>
      </c>
      <c r="F23" s="6" t="s">
        <v>45</v>
      </c>
      <c r="G23" s="17" t="str">
        <f t="shared" si="4"/>
        <v>28783.448</v>
      </c>
      <c r="H23" s="14">
        <f t="shared" si="5"/>
        <v>-215</v>
      </c>
      <c r="I23" s="26" t="s">
        <v>84</v>
      </c>
      <c r="J23" s="27" t="s">
        <v>85</v>
      </c>
      <c r="K23" s="26">
        <v>-215</v>
      </c>
      <c r="L23" s="26" t="s">
        <v>86</v>
      </c>
      <c r="M23" s="27" t="s">
        <v>50</v>
      </c>
      <c r="N23" s="27"/>
      <c r="O23" s="28" t="s">
        <v>59</v>
      </c>
      <c r="P23" s="29" t="s">
        <v>60</v>
      </c>
    </row>
    <row r="24" spans="1:16" ht="12.75" customHeight="1" thickBot="1">
      <c r="A24" s="14" t="str">
        <f t="shared" si="0"/>
        <v> MVS 8.188 </v>
      </c>
      <c r="B24" s="6" t="str">
        <f t="shared" si="1"/>
        <v>I</v>
      </c>
      <c r="C24" s="14">
        <f t="shared" si="2"/>
        <v>28784.46</v>
      </c>
      <c r="D24" s="17" t="str">
        <f t="shared" si="3"/>
        <v>vis</v>
      </c>
      <c r="E24" s="25">
        <f>VLOOKUP(C24,Active!C$21:E$973,3,FALSE)</f>
        <v>-215.01477227732053</v>
      </c>
      <c r="F24" s="6" t="s">
        <v>45</v>
      </c>
      <c r="G24" s="17" t="str">
        <f t="shared" si="4"/>
        <v>28784.46</v>
      </c>
      <c r="H24" s="14">
        <f t="shared" si="5"/>
        <v>-215</v>
      </c>
      <c r="I24" s="26" t="s">
        <v>87</v>
      </c>
      <c r="J24" s="27" t="s">
        <v>88</v>
      </c>
      <c r="K24" s="26">
        <v>-215</v>
      </c>
      <c r="L24" s="26" t="s">
        <v>89</v>
      </c>
      <c r="M24" s="27" t="s">
        <v>50</v>
      </c>
      <c r="N24" s="27"/>
      <c r="O24" s="28" t="s">
        <v>51</v>
      </c>
      <c r="P24" s="28" t="s">
        <v>52</v>
      </c>
    </row>
    <row r="25" spans="1:16" ht="12.75" customHeight="1" thickBot="1">
      <c r="A25" s="14" t="str">
        <f t="shared" si="0"/>
        <v> MVS 8.188 </v>
      </c>
      <c r="B25" s="6" t="str">
        <f t="shared" si="1"/>
        <v>I</v>
      </c>
      <c r="C25" s="14">
        <f t="shared" si="2"/>
        <v>29169.41</v>
      </c>
      <c r="D25" s="17" t="str">
        <f t="shared" si="3"/>
        <v>vis</v>
      </c>
      <c r="E25" s="25">
        <f>VLOOKUP(C25,Active!C$21:E$973,3,FALSE)</f>
        <v>-205.99559994658082</v>
      </c>
      <c r="F25" s="6" t="s">
        <v>45</v>
      </c>
      <c r="G25" s="17" t="str">
        <f t="shared" si="4"/>
        <v>29169.41</v>
      </c>
      <c r="H25" s="14">
        <f t="shared" si="5"/>
        <v>-206</v>
      </c>
      <c r="I25" s="26" t="s">
        <v>90</v>
      </c>
      <c r="J25" s="27" t="s">
        <v>91</v>
      </c>
      <c r="K25" s="26">
        <v>-206</v>
      </c>
      <c r="L25" s="26" t="s">
        <v>92</v>
      </c>
      <c r="M25" s="27" t="s">
        <v>50</v>
      </c>
      <c r="N25" s="27"/>
      <c r="O25" s="28" t="s">
        <v>51</v>
      </c>
      <c r="P25" s="28" t="s">
        <v>52</v>
      </c>
    </row>
    <row r="26" spans="1:16" ht="12.75" customHeight="1" thickBot="1">
      <c r="A26" s="14" t="str">
        <f t="shared" si="0"/>
        <v>IBVS 1282 </v>
      </c>
      <c r="B26" s="6" t="str">
        <f t="shared" si="1"/>
        <v>I</v>
      </c>
      <c r="C26" s="14">
        <f t="shared" si="2"/>
        <v>29466.737000000001</v>
      </c>
      <c r="D26" s="17" t="str">
        <f t="shared" si="3"/>
        <v>vis</v>
      </c>
      <c r="E26" s="25">
        <f>VLOOKUP(C26,Active!C$21:E$973,3,FALSE)</f>
        <v>-199.02938757722933</v>
      </c>
      <c r="F26" s="6" t="s">
        <v>45</v>
      </c>
      <c r="G26" s="17" t="str">
        <f t="shared" si="4"/>
        <v>29466.737</v>
      </c>
      <c r="H26" s="14">
        <f t="shared" si="5"/>
        <v>-199</v>
      </c>
      <c r="I26" s="26" t="s">
        <v>93</v>
      </c>
      <c r="J26" s="27" t="s">
        <v>94</v>
      </c>
      <c r="K26" s="26">
        <v>-199</v>
      </c>
      <c r="L26" s="26" t="s">
        <v>95</v>
      </c>
      <c r="M26" s="27" t="s">
        <v>50</v>
      </c>
      <c r="N26" s="27"/>
      <c r="O26" s="28" t="s">
        <v>73</v>
      </c>
      <c r="P26" s="29" t="s">
        <v>74</v>
      </c>
    </row>
    <row r="27" spans="1:16" ht="12.75" customHeight="1" thickBot="1">
      <c r="A27" s="14" t="str">
        <f t="shared" si="0"/>
        <v>IBVS 1282 </v>
      </c>
      <c r="B27" s="6" t="str">
        <f t="shared" si="1"/>
        <v>I</v>
      </c>
      <c r="C27" s="14">
        <f t="shared" si="2"/>
        <v>29509.64</v>
      </c>
      <c r="D27" s="17" t="str">
        <f t="shared" si="3"/>
        <v>vis</v>
      </c>
      <c r="E27" s="25">
        <f>VLOOKUP(C27,Active!C$21:E$973,3,FALSE)</f>
        <v>-198.02419326496616</v>
      </c>
      <c r="F27" s="6" t="s">
        <v>45</v>
      </c>
      <c r="G27" s="17" t="str">
        <f t="shared" si="4"/>
        <v>29509.640</v>
      </c>
      <c r="H27" s="14">
        <f t="shared" si="5"/>
        <v>-198</v>
      </c>
      <c r="I27" s="26" t="s">
        <v>96</v>
      </c>
      <c r="J27" s="27" t="s">
        <v>97</v>
      </c>
      <c r="K27" s="26">
        <v>-198</v>
      </c>
      <c r="L27" s="26" t="s">
        <v>98</v>
      </c>
      <c r="M27" s="27" t="s">
        <v>50</v>
      </c>
      <c r="N27" s="27"/>
      <c r="O27" s="28" t="s">
        <v>73</v>
      </c>
      <c r="P27" s="29" t="s">
        <v>74</v>
      </c>
    </row>
    <row r="28" spans="1:16" ht="12.75" customHeight="1" thickBot="1">
      <c r="A28" s="14" t="str">
        <f t="shared" si="0"/>
        <v> MVS 8.188 </v>
      </c>
      <c r="B28" s="6" t="str">
        <f t="shared" si="1"/>
        <v>I</v>
      </c>
      <c r="C28" s="14">
        <f t="shared" si="2"/>
        <v>29553.4</v>
      </c>
      <c r="D28" s="17" t="str">
        <f t="shared" si="3"/>
        <v>vis</v>
      </c>
      <c r="E28" s="25">
        <f>VLOOKUP(C28,Active!C$21:E$973,3,FALSE)</f>
        <v>-196.99891990168993</v>
      </c>
      <c r="F28" s="6" t="s">
        <v>45</v>
      </c>
      <c r="G28" s="17" t="str">
        <f t="shared" si="4"/>
        <v>29553.40</v>
      </c>
      <c r="H28" s="14">
        <f t="shared" si="5"/>
        <v>-197</v>
      </c>
      <c r="I28" s="26" t="s">
        <v>99</v>
      </c>
      <c r="J28" s="27" t="s">
        <v>100</v>
      </c>
      <c r="K28" s="26">
        <v>-197</v>
      </c>
      <c r="L28" s="26" t="s">
        <v>101</v>
      </c>
      <c r="M28" s="27" t="s">
        <v>50</v>
      </c>
      <c r="N28" s="27"/>
      <c r="O28" s="28" t="s">
        <v>51</v>
      </c>
      <c r="P28" s="28" t="s">
        <v>52</v>
      </c>
    </row>
    <row r="29" spans="1:16" ht="12.75" customHeight="1" thickBot="1">
      <c r="A29" s="14" t="str">
        <f t="shared" si="0"/>
        <v> MVS 8.188 </v>
      </c>
      <c r="B29" s="6" t="str">
        <f t="shared" si="1"/>
        <v>I</v>
      </c>
      <c r="C29" s="14">
        <f t="shared" si="2"/>
        <v>29851.51</v>
      </c>
      <c r="D29" s="17" t="str">
        <f t="shared" si="3"/>
        <v>vis</v>
      </c>
      <c r="E29" s="25">
        <f>VLOOKUP(C29,Active!C$21:E$973,3,FALSE)</f>
        <v>-190.01436226169309</v>
      </c>
      <c r="F29" s="6" t="s">
        <v>45</v>
      </c>
      <c r="G29" s="17" t="str">
        <f t="shared" si="4"/>
        <v>29851.51</v>
      </c>
      <c r="H29" s="14">
        <f t="shared" si="5"/>
        <v>-190</v>
      </c>
      <c r="I29" s="26" t="s">
        <v>102</v>
      </c>
      <c r="J29" s="27" t="s">
        <v>103</v>
      </c>
      <c r="K29" s="26">
        <v>-190</v>
      </c>
      <c r="L29" s="26" t="s">
        <v>104</v>
      </c>
      <c r="M29" s="27" t="s">
        <v>50</v>
      </c>
      <c r="N29" s="27"/>
      <c r="O29" s="28" t="s">
        <v>51</v>
      </c>
      <c r="P29" s="28" t="s">
        <v>52</v>
      </c>
    </row>
    <row r="30" spans="1:16" ht="12.75" customHeight="1" thickBot="1">
      <c r="A30" s="14" t="str">
        <f t="shared" si="0"/>
        <v> MVS 8.188 </v>
      </c>
      <c r="B30" s="6" t="str">
        <f t="shared" si="1"/>
        <v>I</v>
      </c>
      <c r="C30" s="14">
        <f t="shared" si="2"/>
        <v>29980.21</v>
      </c>
      <c r="D30" s="17" t="str">
        <f t="shared" si="3"/>
        <v>vis</v>
      </c>
      <c r="E30" s="25">
        <f>VLOOKUP(C30,Active!C$21:E$973,3,FALSE)</f>
        <v>-186.99899019008325</v>
      </c>
      <c r="F30" s="6" t="s">
        <v>45</v>
      </c>
      <c r="G30" s="17" t="str">
        <f t="shared" si="4"/>
        <v>29980.21</v>
      </c>
      <c r="H30" s="14">
        <f t="shared" si="5"/>
        <v>-187</v>
      </c>
      <c r="I30" s="26" t="s">
        <v>105</v>
      </c>
      <c r="J30" s="27" t="s">
        <v>106</v>
      </c>
      <c r="K30" s="26">
        <v>-187</v>
      </c>
      <c r="L30" s="26" t="s">
        <v>107</v>
      </c>
      <c r="M30" s="27" t="s">
        <v>50</v>
      </c>
      <c r="N30" s="27"/>
      <c r="O30" s="28" t="s">
        <v>51</v>
      </c>
      <c r="P30" s="28" t="s">
        <v>52</v>
      </c>
    </row>
    <row r="31" spans="1:16" ht="12.75" customHeight="1" thickBot="1">
      <c r="A31" s="14" t="str">
        <f t="shared" si="0"/>
        <v>IBVS 1282 </v>
      </c>
      <c r="B31" s="6" t="str">
        <f t="shared" si="1"/>
        <v>I</v>
      </c>
      <c r="C31" s="14">
        <f t="shared" si="2"/>
        <v>30279.501</v>
      </c>
      <c r="D31" s="17" t="str">
        <f t="shared" si="3"/>
        <v>vis</v>
      </c>
      <c r="E31" s="25">
        <f>VLOOKUP(C31,Active!C$21:E$973,3,FALSE)</f>
        <v>-179.98676235259936</v>
      </c>
      <c r="F31" s="6" t="s">
        <v>45</v>
      </c>
      <c r="G31" s="17" t="str">
        <f t="shared" si="4"/>
        <v>30279.501</v>
      </c>
      <c r="H31" s="14">
        <f t="shared" si="5"/>
        <v>-180</v>
      </c>
      <c r="I31" s="26" t="s">
        <v>108</v>
      </c>
      <c r="J31" s="27" t="s">
        <v>109</v>
      </c>
      <c r="K31" s="26">
        <v>-180</v>
      </c>
      <c r="L31" s="26" t="s">
        <v>110</v>
      </c>
      <c r="M31" s="27" t="s">
        <v>50</v>
      </c>
      <c r="N31" s="27"/>
      <c r="O31" s="28" t="s">
        <v>73</v>
      </c>
      <c r="P31" s="29" t="s">
        <v>74</v>
      </c>
    </row>
    <row r="32" spans="1:16" ht="12.75" customHeight="1" thickBot="1">
      <c r="A32" s="14" t="str">
        <f t="shared" si="0"/>
        <v> MVS 8.188 </v>
      </c>
      <c r="B32" s="6" t="str">
        <f t="shared" si="1"/>
        <v>I</v>
      </c>
      <c r="C32" s="14">
        <f t="shared" si="2"/>
        <v>30621.55</v>
      </c>
      <c r="D32" s="17" t="str">
        <f t="shared" si="3"/>
        <v>vis</v>
      </c>
      <c r="E32" s="25">
        <f>VLOOKUP(C32,Active!C$21:E$973,3,FALSE)</f>
        <v>-171.97273747519407</v>
      </c>
      <c r="F32" s="6" t="s">
        <v>45</v>
      </c>
      <c r="G32" s="17" t="str">
        <f t="shared" si="4"/>
        <v>30621.55</v>
      </c>
      <c r="H32" s="14">
        <f t="shared" si="5"/>
        <v>-172</v>
      </c>
      <c r="I32" s="26" t="s">
        <v>111</v>
      </c>
      <c r="J32" s="27" t="s">
        <v>112</v>
      </c>
      <c r="K32" s="26">
        <v>-172</v>
      </c>
      <c r="L32" s="26" t="s">
        <v>113</v>
      </c>
      <c r="M32" s="27" t="s">
        <v>50</v>
      </c>
      <c r="N32" s="27"/>
      <c r="O32" s="28" t="s">
        <v>51</v>
      </c>
      <c r="P32" s="28" t="s">
        <v>52</v>
      </c>
    </row>
    <row r="33" spans="1:16" ht="12.75" customHeight="1" thickBot="1">
      <c r="A33" s="14" t="str">
        <f t="shared" si="0"/>
        <v> MVS 8.188 </v>
      </c>
      <c r="B33" s="6" t="str">
        <f t="shared" si="1"/>
        <v>I</v>
      </c>
      <c r="C33" s="14">
        <f t="shared" si="2"/>
        <v>30663.279999999999</v>
      </c>
      <c r="D33" s="17" t="str">
        <f t="shared" si="3"/>
        <v>vis</v>
      </c>
      <c r="E33" s="25">
        <f>VLOOKUP(C33,Active!C$21:E$973,3,FALSE)</f>
        <v>-170.99502592470242</v>
      </c>
      <c r="F33" s="6" t="s">
        <v>45</v>
      </c>
      <c r="G33" s="17" t="str">
        <f t="shared" si="4"/>
        <v>30663.28</v>
      </c>
      <c r="H33" s="14">
        <f t="shared" si="5"/>
        <v>-171</v>
      </c>
      <c r="I33" s="26" t="s">
        <v>114</v>
      </c>
      <c r="J33" s="27" t="s">
        <v>115</v>
      </c>
      <c r="K33" s="26">
        <v>-171</v>
      </c>
      <c r="L33" s="26" t="s">
        <v>116</v>
      </c>
      <c r="M33" s="27" t="s">
        <v>50</v>
      </c>
      <c r="N33" s="27"/>
      <c r="O33" s="28" t="s">
        <v>51</v>
      </c>
      <c r="P33" s="28" t="s">
        <v>52</v>
      </c>
    </row>
    <row r="34" spans="1:16" ht="12.75" customHeight="1" thickBot="1">
      <c r="A34" s="14" t="str">
        <f t="shared" si="0"/>
        <v>IBVS 1282 </v>
      </c>
      <c r="B34" s="6" t="str">
        <f t="shared" si="1"/>
        <v>I</v>
      </c>
      <c r="C34" s="14">
        <f t="shared" si="2"/>
        <v>30663.554</v>
      </c>
      <c r="D34" s="17" t="str">
        <f t="shared" si="3"/>
        <v>vis</v>
      </c>
      <c r="E34" s="25">
        <f>VLOOKUP(C34,Active!C$21:E$973,3,FALSE)</f>
        <v>-170.98860625144968</v>
      </c>
      <c r="F34" s="6" t="s">
        <v>45</v>
      </c>
      <c r="G34" s="17" t="str">
        <f t="shared" si="4"/>
        <v>30663.554</v>
      </c>
      <c r="H34" s="14">
        <f t="shared" si="5"/>
        <v>-171</v>
      </c>
      <c r="I34" s="26" t="s">
        <v>117</v>
      </c>
      <c r="J34" s="27" t="s">
        <v>118</v>
      </c>
      <c r="K34" s="26">
        <v>-171</v>
      </c>
      <c r="L34" s="26" t="s">
        <v>119</v>
      </c>
      <c r="M34" s="27" t="s">
        <v>50</v>
      </c>
      <c r="N34" s="27"/>
      <c r="O34" s="28" t="s">
        <v>73</v>
      </c>
      <c r="P34" s="29" t="s">
        <v>74</v>
      </c>
    </row>
    <row r="35" spans="1:16" ht="12.75" customHeight="1" thickBot="1">
      <c r="A35" s="14" t="str">
        <f t="shared" si="0"/>
        <v> MVS 8.188 </v>
      </c>
      <c r="B35" s="6" t="str">
        <f t="shared" si="1"/>
        <v>I</v>
      </c>
      <c r="C35" s="14">
        <f t="shared" si="2"/>
        <v>30704.98</v>
      </c>
      <c r="D35" s="17" t="str">
        <f t="shared" si="3"/>
        <v>vis</v>
      </c>
      <c r="E35" s="25">
        <f>VLOOKUP(C35,Active!C$21:E$973,3,FALSE)</f>
        <v>-170.01801725814349</v>
      </c>
      <c r="F35" s="6" t="s">
        <v>45</v>
      </c>
      <c r="G35" s="17" t="str">
        <f t="shared" si="4"/>
        <v>30704.98</v>
      </c>
      <c r="H35" s="14">
        <f t="shared" si="5"/>
        <v>-170</v>
      </c>
      <c r="I35" s="26" t="s">
        <v>120</v>
      </c>
      <c r="J35" s="27" t="s">
        <v>121</v>
      </c>
      <c r="K35" s="26">
        <v>-170</v>
      </c>
      <c r="L35" s="26" t="s">
        <v>122</v>
      </c>
      <c r="M35" s="27" t="s">
        <v>50</v>
      </c>
      <c r="N35" s="27"/>
      <c r="O35" s="28" t="s">
        <v>51</v>
      </c>
      <c r="P35" s="28" t="s">
        <v>52</v>
      </c>
    </row>
    <row r="36" spans="1:16" ht="12.75" customHeight="1" thickBot="1">
      <c r="A36" s="14" t="str">
        <f t="shared" si="0"/>
        <v> MVS 8.188 </v>
      </c>
      <c r="B36" s="6" t="str">
        <f t="shared" si="1"/>
        <v>I</v>
      </c>
      <c r="C36" s="14">
        <f t="shared" si="2"/>
        <v>30792.15</v>
      </c>
      <c r="D36" s="17" t="str">
        <f t="shared" si="3"/>
        <v>vis</v>
      </c>
      <c r="E36" s="25">
        <f>VLOOKUP(C36,Active!C$21:E$973,3,FALSE)</f>
        <v>-167.97567084414013</v>
      </c>
      <c r="F36" s="6" t="s">
        <v>45</v>
      </c>
      <c r="G36" s="17" t="str">
        <f t="shared" si="4"/>
        <v>30792.15</v>
      </c>
      <c r="H36" s="14">
        <f t="shared" si="5"/>
        <v>-168</v>
      </c>
      <c r="I36" s="26" t="s">
        <v>123</v>
      </c>
      <c r="J36" s="27" t="s">
        <v>124</v>
      </c>
      <c r="K36" s="26">
        <v>-168</v>
      </c>
      <c r="L36" s="26" t="s">
        <v>125</v>
      </c>
      <c r="M36" s="27" t="s">
        <v>50</v>
      </c>
      <c r="N36" s="27"/>
      <c r="O36" s="28" t="s">
        <v>51</v>
      </c>
      <c r="P36" s="28" t="s">
        <v>52</v>
      </c>
    </row>
    <row r="37" spans="1:16" ht="12.75" customHeight="1" thickBot="1">
      <c r="A37" s="14" t="str">
        <f t="shared" si="0"/>
        <v> MVS 8.188 </v>
      </c>
      <c r="B37" s="6" t="str">
        <f t="shared" si="1"/>
        <v>I</v>
      </c>
      <c r="C37" s="14">
        <f t="shared" si="2"/>
        <v>30876.51</v>
      </c>
      <c r="D37" s="17" t="str">
        <f t="shared" si="3"/>
        <v>vis</v>
      </c>
      <c r="E37" s="25">
        <f>VLOOKUP(C37,Active!C$21:E$973,3,FALSE)</f>
        <v>-165.99916122517359</v>
      </c>
      <c r="F37" s="6" t="s">
        <v>45</v>
      </c>
      <c r="G37" s="17" t="str">
        <f t="shared" si="4"/>
        <v>30876.51</v>
      </c>
      <c r="H37" s="14">
        <f t="shared" si="5"/>
        <v>-166</v>
      </c>
      <c r="I37" s="26" t="s">
        <v>126</v>
      </c>
      <c r="J37" s="27" t="s">
        <v>127</v>
      </c>
      <c r="K37" s="26">
        <v>-166</v>
      </c>
      <c r="L37" s="26" t="s">
        <v>107</v>
      </c>
      <c r="M37" s="27" t="s">
        <v>50</v>
      </c>
      <c r="N37" s="27"/>
      <c r="O37" s="28" t="s">
        <v>51</v>
      </c>
      <c r="P37" s="28" t="s">
        <v>52</v>
      </c>
    </row>
    <row r="38" spans="1:16" ht="12.75" customHeight="1" thickBot="1">
      <c r="A38" s="14" t="str">
        <f t="shared" si="0"/>
        <v> MVS 8.188 </v>
      </c>
      <c r="B38" s="6" t="str">
        <f t="shared" si="1"/>
        <v>I</v>
      </c>
      <c r="C38" s="14">
        <f t="shared" si="2"/>
        <v>30963.46</v>
      </c>
      <c r="D38" s="17" t="str">
        <f t="shared" si="3"/>
        <v>vis</v>
      </c>
      <c r="E38" s="25">
        <f>VLOOKUP(C38,Active!C$21:E$973,3,FALSE)</f>
        <v>-163.96196929334394</v>
      </c>
      <c r="F38" s="6" t="s">
        <v>45</v>
      </c>
      <c r="G38" s="17" t="str">
        <f t="shared" si="4"/>
        <v>30963.46</v>
      </c>
      <c r="H38" s="14">
        <f t="shared" si="5"/>
        <v>-164</v>
      </c>
      <c r="I38" s="26" t="s">
        <v>128</v>
      </c>
      <c r="J38" s="27" t="s">
        <v>129</v>
      </c>
      <c r="K38" s="26">
        <v>-164</v>
      </c>
      <c r="L38" s="26" t="s">
        <v>130</v>
      </c>
      <c r="M38" s="27" t="s">
        <v>50</v>
      </c>
      <c r="N38" s="27"/>
      <c r="O38" s="28" t="s">
        <v>51</v>
      </c>
      <c r="P38" s="28" t="s">
        <v>52</v>
      </c>
    </row>
    <row r="39" spans="1:16" ht="12.75" customHeight="1" thickBot="1">
      <c r="A39" s="14" t="str">
        <f t="shared" si="0"/>
        <v> MVS 8.188 </v>
      </c>
      <c r="B39" s="6" t="str">
        <f t="shared" si="1"/>
        <v>I</v>
      </c>
      <c r="C39" s="14">
        <f t="shared" si="2"/>
        <v>31004.43</v>
      </c>
      <c r="D39" s="17" t="str">
        <f t="shared" si="3"/>
        <v>vis</v>
      </c>
      <c r="E39" s="25">
        <f>VLOOKUP(C39,Active!C$21:E$973,3,FALSE)</f>
        <v>-163.00206413581591</v>
      </c>
      <c r="F39" s="6" t="s">
        <v>45</v>
      </c>
      <c r="G39" s="17" t="str">
        <f t="shared" si="4"/>
        <v>31004.43</v>
      </c>
      <c r="H39" s="14">
        <f t="shared" si="5"/>
        <v>-163</v>
      </c>
      <c r="I39" s="26" t="s">
        <v>131</v>
      </c>
      <c r="J39" s="27" t="s">
        <v>132</v>
      </c>
      <c r="K39" s="26">
        <v>-163</v>
      </c>
      <c r="L39" s="26" t="s">
        <v>133</v>
      </c>
      <c r="M39" s="27" t="s">
        <v>50</v>
      </c>
      <c r="N39" s="27"/>
      <c r="O39" s="28" t="s">
        <v>51</v>
      </c>
      <c r="P39" s="28" t="s">
        <v>52</v>
      </c>
    </row>
    <row r="40" spans="1:16" ht="12.75" customHeight="1" thickBot="1">
      <c r="A40" s="14" t="str">
        <f t="shared" si="0"/>
        <v> MVS 8.188 </v>
      </c>
      <c r="B40" s="6" t="str">
        <f t="shared" si="1"/>
        <v>I</v>
      </c>
      <c r="C40" s="14">
        <f t="shared" si="2"/>
        <v>31046.27</v>
      </c>
      <c r="D40" s="17" t="str">
        <f t="shared" si="3"/>
        <v>vis</v>
      </c>
      <c r="E40" s="25">
        <f>VLOOKUP(C40,Active!C$21:E$973,3,FALSE)</f>
        <v>-162.0217753442374</v>
      </c>
      <c r="F40" s="6" t="s">
        <v>45</v>
      </c>
      <c r="G40" s="17" t="str">
        <f t="shared" si="4"/>
        <v>31046.27</v>
      </c>
      <c r="H40" s="14">
        <f t="shared" si="5"/>
        <v>-162</v>
      </c>
      <c r="I40" s="26" t="s">
        <v>134</v>
      </c>
      <c r="J40" s="27" t="s">
        <v>135</v>
      </c>
      <c r="K40" s="26">
        <v>-162</v>
      </c>
      <c r="L40" s="26" t="s">
        <v>136</v>
      </c>
      <c r="M40" s="27" t="s">
        <v>50</v>
      </c>
      <c r="N40" s="27"/>
      <c r="O40" s="28" t="s">
        <v>51</v>
      </c>
      <c r="P40" s="28" t="s">
        <v>52</v>
      </c>
    </row>
    <row r="41" spans="1:16" ht="12.75" customHeight="1" thickBot="1">
      <c r="A41" s="14" t="str">
        <f t="shared" si="0"/>
        <v>IBVS 1282 </v>
      </c>
      <c r="B41" s="6" t="str">
        <f t="shared" si="1"/>
        <v>I</v>
      </c>
      <c r="C41" s="14">
        <f t="shared" si="2"/>
        <v>31303.706999999999</v>
      </c>
      <c r="D41" s="17" t="str">
        <f t="shared" si="3"/>
        <v>vis</v>
      </c>
      <c r="E41" s="25">
        <f>VLOOKUP(C41,Active!C$21:E$973,3,FALSE)</f>
        <v>-155.99016431083405</v>
      </c>
      <c r="F41" s="6" t="s">
        <v>45</v>
      </c>
      <c r="G41" s="17" t="str">
        <f t="shared" si="4"/>
        <v>31303.707</v>
      </c>
      <c r="H41" s="14">
        <f t="shared" si="5"/>
        <v>-156</v>
      </c>
      <c r="I41" s="26" t="s">
        <v>137</v>
      </c>
      <c r="J41" s="27" t="s">
        <v>138</v>
      </c>
      <c r="K41" s="26">
        <v>-156</v>
      </c>
      <c r="L41" s="26" t="s">
        <v>139</v>
      </c>
      <c r="M41" s="27" t="s">
        <v>50</v>
      </c>
      <c r="N41" s="27"/>
      <c r="O41" s="28" t="s">
        <v>73</v>
      </c>
      <c r="P41" s="29" t="s">
        <v>74</v>
      </c>
    </row>
    <row r="42" spans="1:16" ht="12.75" customHeight="1" thickBot="1">
      <c r="A42" s="14" t="str">
        <f t="shared" si="0"/>
        <v>IBVS 1282 </v>
      </c>
      <c r="B42" s="6" t="str">
        <f t="shared" si="1"/>
        <v>I</v>
      </c>
      <c r="C42" s="14">
        <f t="shared" si="2"/>
        <v>31303.717000000001</v>
      </c>
      <c r="D42" s="17" t="str">
        <f t="shared" si="3"/>
        <v>vis</v>
      </c>
      <c r="E42" s="25">
        <f>VLOOKUP(C42,Active!C$21:E$973,3,FALSE)</f>
        <v>-155.98993001618973</v>
      </c>
      <c r="F42" s="6" t="s">
        <v>45</v>
      </c>
      <c r="G42" s="17" t="str">
        <f t="shared" si="4"/>
        <v>31303.717</v>
      </c>
      <c r="H42" s="14">
        <f t="shared" si="5"/>
        <v>-156</v>
      </c>
      <c r="I42" s="26" t="s">
        <v>140</v>
      </c>
      <c r="J42" s="27" t="s">
        <v>141</v>
      </c>
      <c r="K42" s="26">
        <v>-156</v>
      </c>
      <c r="L42" s="26" t="s">
        <v>142</v>
      </c>
      <c r="M42" s="27" t="s">
        <v>50</v>
      </c>
      <c r="N42" s="27"/>
      <c r="O42" s="28" t="s">
        <v>73</v>
      </c>
      <c r="P42" s="29" t="s">
        <v>74</v>
      </c>
    </row>
    <row r="43" spans="1:16" ht="12.75" customHeight="1" thickBot="1">
      <c r="A43" s="14" t="str">
        <f t="shared" ref="A43:A74" si="6">P43</f>
        <v>IBVS 1282 </v>
      </c>
      <c r="B43" s="6" t="str">
        <f t="shared" ref="B43:B74" si="7">IF(H43=INT(H43),"I","II")</f>
        <v>I</v>
      </c>
      <c r="C43" s="14">
        <f t="shared" ref="C43:C74" si="8">1*G43</f>
        <v>31303.741999999998</v>
      </c>
      <c r="D43" s="17" t="str">
        <f t="shared" ref="D43:D74" si="9">VLOOKUP(F43,I$1:J$5,2,FALSE)</f>
        <v>vis</v>
      </c>
      <c r="E43" s="25">
        <f>VLOOKUP(C43,Active!C$21:E$973,3,FALSE)</f>
        <v>-155.98934427957914</v>
      </c>
      <c r="F43" s="6" t="s">
        <v>45</v>
      </c>
      <c r="G43" s="17" t="str">
        <f t="shared" ref="G43:G74" si="10">MID(I43,3,LEN(I43)-3)</f>
        <v>31303.742</v>
      </c>
      <c r="H43" s="14">
        <f t="shared" ref="H43:H74" si="11">1*K43</f>
        <v>-156</v>
      </c>
      <c r="I43" s="26" t="s">
        <v>143</v>
      </c>
      <c r="J43" s="27" t="s">
        <v>144</v>
      </c>
      <c r="K43" s="26">
        <v>-156</v>
      </c>
      <c r="L43" s="26" t="s">
        <v>145</v>
      </c>
      <c r="M43" s="27" t="s">
        <v>50</v>
      </c>
      <c r="N43" s="27"/>
      <c r="O43" s="28" t="s">
        <v>73</v>
      </c>
      <c r="P43" s="29" t="s">
        <v>74</v>
      </c>
    </row>
    <row r="44" spans="1:16" ht="12.75" customHeight="1" thickBot="1">
      <c r="A44" s="14" t="str">
        <f t="shared" si="6"/>
        <v>IBVS 1282 </v>
      </c>
      <c r="B44" s="6" t="str">
        <f t="shared" si="7"/>
        <v>I</v>
      </c>
      <c r="C44" s="14">
        <f t="shared" si="8"/>
        <v>31303.756000000001</v>
      </c>
      <c r="D44" s="17" t="str">
        <f t="shared" si="9"/>
        <v>vis</v>
      </c>
      <c r="E44" s="25">
        <f>VLOOKUP(C44,Active!C$21:E$973,3,FALSE)</f>
        <v>-155.98901626707712</v>
      </c>
      <c r="F44" s="6" t="s">
        <v>45</v>
      </c>
      <c r="G44" s="17" t="str">
        <f t="shared" si="10"/>
        <v>31303.756</v>
      </c>
      <c r="H44" s="14">
        <f t="shared" si="11"/>
        <v>-156</v>
      </c>
      <c r="I44" s="26" t="s">
        <v>146</v>
      </c>
      <c r="J44" s="27" t="s">
        <v>147</v>
      </c>
      <c r="K44" s="26">
        <v>-156</v>
      </c>
      <c r="L44" s="26" t="s">
        <v>148</v>
      </c>
      <c r="M44" s="27" t="s">
        <v>50</v>
      </c>
      <c r="N44" s="27"/>
      <c r="O44" s="28" t="s">
        <v>73</v>
      </c>
      <c r="P44" s="29" t="s">
        <v>74</v>
      </c>
    </row>
    <row r="45" spans="1:16" ht="12.75" customHeight="1" thickBot="1">
      <c r="A45" s="14" t="str">
        <f t="shared" si="6"/>
        <v>IBVS 1282 </v>
      </c>
      <c r="B45" s="6" t="str">
        <f t="shared" si="7"/>
        <v>I</v>
      </c>
      <c r="C45" s="14">
        <f t="shared" si="8"/>
        <v>31303.77</v>
      </c>
      <c r="D45" s="17" t="str">
        <f t="shared" si="9"/>
        <v>vis</v>
      </c>
      <c r="E45" s="25">
        <f>VLOOKUP(C45,Active!C$21:E$973,3,FALSE)</f>
        <v>-155.98868825457518</v>
      </c>
      <c r="F45" s="6" t="s">
        <v>45</v>
      </c>
      <c r="G45" s="17" t="str">
        <f t="shared" si="10"/>
        <v>31303.770</v>
      </c>
      <c r="H45" s="14">
        <f t="shared" si="11"/>
        <v>-156</v>
      </c>
      <c r="I45" s="26" t="s">
        <v>149</v>
      </c>
      <c r="J45" s="27" t="s">
        <v>150</v>
      </c>
      <c r="K45" s="26">
        <v>-156</v>
      </c>
      <c r="L45" s="26" t="s">
        <v>151</v>
      </c>
      <c r="M45" s="27" t="s">
        <v>50</v>
      </c>
      <c r="N45" s="27"/>
      <c r="O45" s="28" t="s">
        <v>73</v>
      </c>
      <c r="P45" s="29" t="s">
        <v>74</v>
      </c>
    </row>
    <row r="46" spans="1:16" ht="12.75" customHeight="1" thickBot="1">
      <c r="A46" s="14" t="str">
        <f t="shared" si="6"/>
        <v>IBVS 1282 </v>
      </c>
      <c r="B46" s="6" t="str">
        <f t="shared" si="7"/>
        <v>I</v>
      </c>
      <c r="C46" s="14">
        <f t="shared" si="8"/>
        <v>31303.782999999999</v>
      </c>
      <c r="D46" s="17" t="str">
        <f t="shared" si="9"/>
        <v>vis</v>
      </c>
      <c r="E46" s="25">
        <f>VLOOKUP(C46,Active!C$21:E$973,3,FALSE)</f>
        <v>-155.98838367153766</v>
      </c>
      <c r="F46" s="6" t="s">
        <v>45</v>
      </c>
      <c r="G46" s="17" t="str">
        <f t="shared" si="10"/>
        <v>31303.783</v>
      </c>
      <c r="H46" s="14">
        <f t="shared" si="11"/>
        <v>-156</v>
      </c>
      <c r="I46" s="26" t="s">
        <v>152</v>
      </c>
      <c r="J46" s="27" t="s">
        <v>153</v>
      </c>
      <c r="K46" s="26">
        <v>-156</v>
      </c>
      <c r="L46" s="26" t="s">
        <v>154</v>
      </c>
      <c r="M46" s="27" t="s">
        <v>50</v>
      </c>
      <c r="N46" s="27"/>
      <c r="O46" s="28" t="s">
        <v>73</v>
      </c>
      <c r="P46" s="29" t="s">
        <v>74</v>
      </c>
    </row>
    <row r="47" spans="1:16" ht="12.75" customHeight="1" thickBot="1">
      <c r="A47" s="14" t="str">
        <f t="shared" si="6"/>
        <v>IBVS 1282 </v>
      </c>
      <c r="B47" s="6" t="str">
        <f t="shared" si="7"/>
        <v>I</v>
      </c>
      <c r="C47" s="14">
        <f t="shared" si="8"/>
        <v>31344.560000000001</v>
      </c>
      <c r="D47" s="17" t="str">
        <f t="shared" si="9"/>
        <v>vis</v>
      </c>
      <c r="E47" s="25">
        <f>VLOOKUP(C47,Active!C$21:E$973,3,FALSE)</f>
        <v>-155.0330004006438</v>
      </c>
      <c r="F47" s="6" t="s">
        <v>45</v>
      </c>
      <c r="G47" s="17" t="str">
        <f t="shared" si="10"/>
        <v>31344.560</v>
      </c>
      <c r="H47" s="14">
        <f t="shared" si="11"/>
        <v>-155</v>
      </c>
      <c r="I47" s="26" t="s">
        <v>155</v>
      </c>
      <c r="J47" s="27" t="s">
        <v>156</v>
      </c>
      <c r="K47" s="26">
        <v>-155</v>
      </c>
      <c r="L47" s="26" t="s">
        <v>157</v>
      </c>
      <c r="M47" s="27" t="s">
        <v>50</v>
      </c>
      <c r="N47" s="27"/>
      <c r="O47" s="28" t="s">
        <v>73</v>
      </c>
      <c r="P47" s="29" t="s">
        <v>74</v>
      </c>
    </row>
    <row r="48" spans="1:16" ht="12.75" customHeight="1" thickBot="1">
      <c r="A48" s="14" t="str">
        <f t="shared" si="6"/>
        <v>IBVS 1282 </v>
      </c>
      <c r="B48" s="6" t="str">
        <f t="shared" si="7"/>
        <v>I</v>
      </c>
      <c r="C48" s="14">
        <f t="shared" si="8"/>
        <v>31344.577000000001</v>
      </c>
      <c r="D48" s="17" t="str">
        <f t="shared" si="9"/>
        <v>vis</v>
      </c>
      <c r="E48" s="25">
        <f>VLOOKUP(C48,Active!C$21:E$973,3,FALSE)</f>
        <v>-155.03260209974857</v>
      </c>
      <c r="F48" s="6" t="s">
        <v>45</v>
      </c>
      <c r="G48" s="17" t="str">
        <f t="shared" si="10"/>
        <v>31344.577</v>
      </c>
      <c r="H48" s="14">
        <f t="shared" si="11"/>
        <v>-155</v>
      </c>
      <c r="I48" s="26" t="s">
        <v>158</v>
      </c>
      <c r="J48" s="27" t="s">
        <v>159</v>
      </c>
      <c r="K48" s="26">
        <v>-155</v>
      </c>
      <c r="L48" s="26" t="s">
        <v>160</v>
      </c>
      <c r="M48" s="27" t="s">
        <v>50</v>
      </c>
      <c r="N48" s="27"/>
      <c r="O48" s="28" t="s">
        <v>73</v>
      </c>
      <c r="P48" s="29" t="s">
        <v>74</v>
      </c>
    </row>
    <row r="49" spans="1:16" ht="12.75" customHeight="1" thickBot="1">
      <c r="A49" s="14" t="str">
        <f t="shared" si="6"/>
        <v> MVS 8.188 </v>
      </c>
      <c r="B49" s="6" t="str">
        <f t="shared" si="7"/>
        <v>I</v>
      </c>
      <c r="C49" s="14">
        <f t="shared" si="8"/>
        <v>31347.38</v>
      </c>
      <c r="D49" s="17" t="str">
        <f t="shared" si="9"/>
        <v>vis</v>
      </c>
      <c r="E49" s="25">
        <f>VLOOKUP(C49,Active!C$21:E$973,3,FALSE)</f>
        <v>-154.96692931096285</v>
      </c>
      <c r="F49" s="6" t="s">
        <v>45</v>
      </c>
      <c r="G49" s="17" t="str">
        <f t="shared" si="10"/>
        <v>31347.38</v>
      </c>
      <c r="H49" s="14">
        <f t="shared" si="11"/>
        <v>-155</v>
      </c>
      <c r="I49" s="26" t="s">
        <v>161</v>
      </c>
      <c r="J49" s="27" t="s">
        <v>162</v>
      </c>
      <c r="K49" s="26">
        <v>-155</v>
      </c>
      <c r="L49" s="26" t="s">
        <v>163</v>
      </c>
      <c r="M49" s="27" t="s">
        <v>50</v>
      </c>
      <c r="N49" s="27"/>
      <c r="O49" s="28" t="s">
        <v>51</v>
      </c>
      <c r="P49" s="28" t="s">
        <v>52</v>
      </c>
    </row>
    <row r="50" spans="1:16" ht="12.75" customHeight="1" thickBot="1">
      <c r="A50" s="14" t="str">
        <f t="shared" si="6"/>
        <v>IBVS 1282 </v>
      </c>
      <c r="B50" s="6" t="str">
        <f t="shared" si="7"/>
        <v>I</v>
      </c>
      <c r="C50" s="14">
        <f t="shared" si="8"/>
        <v>31643.61</v>
      </c>
      <c r="D50" s="17" t="str">
        <f t="shared" si="9"/>
        <v>vis</v>
      </c>
      <c r="E50" s="25">
        <f>VLOOKUP(C50,Active!C$21:E$973,3,FALSE)</f>
        <v>-148.02641906408658</v>
      </c>
      <c r="F50" s="6" t="s">
        <v>45</v>
      </c>
      <c r="G50" s="17" t="str">
        <f t="shared" si="10"/>
        <v>31643.610</v>
      </c>
      <c r="H50" s="14">
        <f t="shared" si="11"/>
        <v>-148</v>
      </c>
      <c r="I50" s="26" t="s">
        <v>164</v>
      </c>
      <c r="J50" s="27" t="s">
        <v>165</v>
      </c>
      <c r="K50" s="26">
        <v>-148</v>
      </c>
      <c r="L50" s="26" t="s">
        <v>166</v>
      </c>
      <c r="M50" s="27" t="s">
        <v>50</v>
      </c>
      <c r="N50" s="27"/>
      <c r="O50" s="28" t="s">
        <v>73</v>
      </c>
      <c r="P50" s="29" t="s">
        <v>74</v>
      </c>
    </row>
    <row r="51" spans="1:16" ht="12.75" customHeight="1" thickBot="1">
      <c r="A51" s="14" t="str">
        <f t="shared" si="6"/>
        <v>IBVS 1282 </v>
      </c>
      <c r="B51" s="6" t="str">
        <f t="shared" si="7"/>
        <v>I</v>
      </c>
      <c r="C51" s="14">
        <f t="shared" si="8"/>
        <v>31643.623</v>
      </c>
      <c r="D51" s="17" t="str">
        <f t="shared" si="9"/>
        <v>vis</v>
      </c>
      <c r="E51" s="25">
        <f>VLOOKUP(C51,Active!C$21:E$973,3,FALSE)</f>
        <v>-148.02611448104909</v>
      </c>
      <c r="F51" s="6" t="s">
        <v>45</v>
      </c>
      <c r="G51" s="17" t="str">
        <f t="shared" si="10"/>
        <v>31643.623</v>
      </c>
      <c r="H51" s="14">
        <f t="shared" si="11"/>
        <v>-148</v>
      </c>
      <c r="I51" s="26" t="s">
        <v>167</v>
      </c>
      <c r="J51" s="27" t="s">
        <v>168</v>
      </c>
      <c r="K51" s="26">
        <v>-148</v>
      </c>
      <c r="L51" s="26" t="s">
        <v>169</v>
      </c>
      <c r="M51" s="27" t="s">
        <v>50</v>
      </c>
      <c r="N51" s="27"/>
      <c r="O51" s="28" t="s">
        <v>73</v>
      </c>
      <c r="P51" s="29" t="s">
        <v>74</v>
      </c>
    </row>
    <row r="52" spans="1:16" ht="12.75" customHeight="1" thickBot="1">
      <c r="A52" s="14" t="str">
        <f t="shared" si="6"/>
        <v>IBVS 1282 </v>
      </c>
      <c r="B52" s="6" t="str">
        <f t="shared" si="7"/>
        <v>I</v>
      </c>
      <c r="C52" s="14">
        <f t="shared" si="8"/>
        <v>31643.651000000002</v>
      </c>
      <c r="D52" s="17" t="str">
        <f t="shared" si="9"/>
        <v>vis</v>
      </c>
      <c r="E52" s="25">
        <f>VLOOKUP(C52,Active!C$21:E$973,3,FALSE)</f>
        <v>-148.0254584560451</v>
      </c>
      <c r="F52" s="6" t="s">
        <v>45</v>
      </c>
      <c r="G52" s="17" t="str">
        <f t="shared" si="10"/>
        <v>31643.651</v>
      </c>
      <c r="H52" s="14">
        <f t="shared" si="11"/>
        <v>-148</v>
      </c>
      <c r="I52" s="26" t="s">
        <v>170</v>
      </c>
      <c r="J52" s="27" t="s">
        <v>171</v>
      </c>
      <c r="K52" s="26">
        <v>-148</v>
      </c>
      <c r="L52" s="26" t="s">
        <v>172</v>
      </c>
      <c r="M52" s="27" t="s">
        <v>50</v>
      </c>
      <c r="N52" s="27"/>
      <c r="O52" s="28" t="s">
        <v>73</v>
      </c>
      <c r="P52" s="29" t="s">
        <v>74</v>
      </c>
    </row>
    <row r="53" spans="1:16" ht="12.75" customHeight="1" thickBot="1">
      <c r="A53" s="14" t="str">
        <f t="shared" si="6"/>
        <v>IBVS 1282 </v>
      </c>
      <c r="B53" s="6" t="str">
        <f t="shared" si="7"/>
        <v>I</v>
      </c>
      <c r="C53" s="14">
        <f t="shared" si="8"/>
        <v>31643.668000000001</v>
      </c>
      <c r="D53" s="17" t="str">
        <f t="shared" si="9"/>
        <v>vis</v>
      </c>
      <c r="E53" s="25">
        <f>VLOOKUP(C53,Active!C$21:E$973,3,FALSE)</f>
        <v>-148.02506015514987</v>
      </c>
      <c r="F53" s="6" t="s">
        <v>45</v>
      </c>
      <c r="G53" s="17" t="str">
        <f t="shared" si="10"/>
        <v>31643.668</v>
      </c>
      <c r="H53" s="14">
        <f t="shared" si="11"/>
        <v>-148</v>
      </c>
      <c r="I53" s="26" t="s">
        <v>173</v>
      </c>
      <c r="J53" s="27" t="s">
        <v>174</v>
      </c>
      <c r="K53" s="26">
        <v>-148</v>
      </c>
      <c r="L53" s="26" t="s">
        <v>175</v>
      </c>
      <c r="M53" s="27" t="s">
        <v>50</v>
      </c>
      <c r="N53" s="27"/>
      <c r="O53" s="28" t="s">
        <v>73</v>
      </c>
      <c r="P53" s="29" t="s">
        <v>74</v>
      </c>
    </row>
    <row r="54" spans="1:16" ht="12.75" customHeight="1" thickBot="1">
      <c r="A54" s="14" t="str">
        <f t="shared" si="6"/>
        <v>IBVS 1282 </v>
      </c>
      <c r="B54" s="6" t="str">
        <f t="shared" si="7"/>
        <v>I</v>
      </c>
      <c r="C54" s="14">
        <f t="shared" si="8"/>
        <v>31643.742999999999</v>
      </c>
      <c r="D54" s="17" t="str">
        <f t="shared" si="9"/>
        <v>vis</v>
      </c>
      <c r="E54" s="25">
        <f>VLOOKUP(C54,Active!C$21:E$973,3,FALSE)</f>
        <v>-148.02330294531799</v>
      </c>
      <c r="F54" s="6" t="s">
        <v>45</v>
      </c>
      <c r="G54" s="17" t="str">
        <f t="shared" si="10"/>
        <v>31643.743</v>
      </c>
      <c r="H54" s="14">
        <f t="shared" si="11"/>
        <v>-148</v>
      </c>
      <c r="I54" s="26" t="s">
        <v>176</v>
      </c>
      <c r="J54" s="27" t="s">
        <v>177</v>
      </c>
      <c r="K54" s="26">
        <v>-148</v>
      </c>
      <c r="L54" s="26" t="s">
        <v>178</v>
      </c>
      <c r="M54" s="27" t="s">
        <v>50</v>
      </c>
      <c r="N54" s="27"/>
      <c r="O54" s="28" t="s">
        <v>73</v>
      </c>
      <c r="P54" s="29" t="s">
        <v>74</v>
      </c>
    </row>
    <row r="55" spans="1:16" ht="12.75" customHeight="1" thickBot="1">
      <c r="A55" s="14" t="str">
        <f t="shared" si="6"/>
        <v>IBVS 1282 </v>
      </c>
      <c r="B55" s="6" t="str">
        <f t="shared" si="7"/>
        <v>I</v>
      </c>
      <c r="C55" s="14">
        <f t="shared" si="8"/>
        <v>31643.759999999998</v>
      </c>
      <c r="D55" s="17" t="str">
        <f t="shared" si="9"/>
        <v>vis</v>
      </c>
      <c r="E55" s="25">
        <f>VLOOKUP(C55,Active!C$21:E$973,3,FALSE)</f>
        <v>-148.02290464442277</v>
      </c>
      <c r="F55" s="6" t="s">
        <v>45</v>
      </c>
      <c r="G55" s="17" t="str">
        <f t="shared" si="10"/>
        <v>31643.760</v>
      </c>
      <c r="H55" s="14">
        <f t="shared" si="11"/>
        <v>-148</v>
      </c>
      <c r="I55" s="26" t="s">
        <v>179</v>
      </c>
      <c r="J55" s="27" t="s">
        <v>180</v>
      </c>
      <c r="K55" s="26">
        <v>-148</v>
      </c>
      <c r="L55" s="26" t="s">
        <v>181</v>
      </c>
      <c r="M55" s="27" t="s">
        <v>50</v>
      </c>
      <c r="N55" s="27"/>
      <c r="O55" s="28" t="s">
        <v>73</v>
      </c>
      <c r="P55" s="29" t="s">
        <v>74</v>
      </c>
    </row>
    <row r="56" spans="1:16" ht="12.75" customHeight="1" thickBot="1">
      <c r="A56" s="14" t="str">
        <f t="shared" si="6"/>
        <v>IBVS 1282 </v>
      </c>
      <c r="B56" s="6" t="str">
        <f t="shared" si="7"/>
        <v>I</v>
      </c>
      <c r="C56" s="14">
        <f t="shared" si="8"/>
        <v>31644.628000000001</v>
      </c>
      <c r="D56" s="17" t="str">
        <f t="shared" si="9"/>
        <v>vis</v>
      </c>
      <c r="E56" s="25">
        <f>VLOOKUP(C56,Active!C$21:E$973,3,FALSE)</f>
        <v>-148.00256786930106</v>
      </c>
      <c r="F56" s="6" t="s">
        <v>45</v>
      </c>
      <c r="G56" s="17" t="str">
        <f t="shared" si="10"/>
        <v>31644.628</v>
      </c>
      <c r="H56" s="14">
        <f t="shared" si="11"/>
        <v>-148</v>
      </c>
      <c r="I56" s="26" t="s">
        <v>182</v>
      </c>
      <c r="J56" s="27" t="s">
        <v>183</v>
      </c>
      <c r="K56" s="26">
        <v>-148</v>
      </c>
      <c r="L56" s="26" t="s">
        <v>184</v>
      </c>
      <c r="M56" s="27" t="s">
        <v>50</v>
      </c>
      <c r="N56" s="27"/>
      <c r="O56" s="28" t="s">
        <v>73</v>
      </c>
      <c r="P56" s="29" t="s">
        <v>74</v>
      </c>
    </row>
    <row r="57" spans="1:16" ht="12.75" customHeight="1" thickBot="1">
      <c r="A57" s="14" t="str">
        <f t="shared" si="6"/>
        <v>IBVS 1282 </v>
      </c>
      <c r="B57" s="6" t="str">
        <f t="shared" si="7"/>
        <v>I</v>
      </c>
      <c r="C57" s="14">
        <f t="shared" si="8"/>
        <v>31644.686000000002</v>
      </c>
      <c r="D57" s="17" t="str">
        <f t="shared" si="9"/>
        <v>vis</v>
      </c>
      <c r="E57" s="25">
        <f>VLOOKUP(C57,Active!C$21:E$973,3,FALSE)</f>
        <v>-148.00120896036432</v>
      </c>
      <c r="F57" s="6" t="s">
        <v>45</v>
      </c>
      <c r="G57" s="17" t="str">
        <f t="shared" si="10"/>
        <v>31644.686</v>
      </c>
      <c r="H57" s="14">
        <f t="shared" si="11"/>
        <v>-148</v>
      </c>
      <c r="I57" s="26" t="s">
        <v>185</v>
      </c>
      <c r="J57" s="27" t="s">
        <v>186</v>
      </c>
      <c r="K57" s="26">
        <v>-148</v>
      </c>
      <c r="L57" s="26" t="s">
        <v>187</v>
      </c>
      <c r="M57" s="27" t="s">
        <v>50</v>
      </c>
      <c r="N57" s="27"/>
      <c r="O57" s="28" t="s">
        <v>73</v>
      </c>
      <c r="P57" s="29" t="s">
        <v>74</v>
      </c>
    </row>
    <row r="58" spans="1:16" ht="12.75" customHeight="1" thickBot="1">
      <c r="A58" s="14" t="str">
        <f t="shared" si="6"/>
        <v>IBVS 1282 </v>
      </c>
      <c r="B58" s="6" t="str">
        <f t="shared" si="7"/>
        <v>I</v>
      </c>
      <c r="C58" s="14">
        <f t="shared" si="8"/>
        <v>31645.612000000001</v>
      </c>
      <c r="D58" s="17" t="str">
        <f t="shared" si="9"/>
        <v>vis</v>
      </c>
      <c r="E58" s="25">
        <f>VLOOKUP(C58,Active!C$21:E$973,3,FALSE)</f>
        <v>-147.97951327630599</v>
      </c>
      <c r="F58" s="6" t="s">
        <v>45</v>
      </c>
      <c r="G58" s="17" t="str">
        <f t="shared" si="10"/>
        <v>31645.612</v>
      </c>
      <c r="H58" s="14">
        <f t="shared" si="11"/>
        <v>-148</v>
      </c>
      <c r="I58" s="26" t="s">
        <v>188</v>
      </c>
      <c r="J58" s="27" t="s">
        <v>189</v>
      </c>
      <c r="K58" s="26">
        <v>-148</v>
      </c>
      <c r="L58" s="26" t="s">
        <v>190</v>
      </c>
      <c r="M58" s="27" t="s">
        <v>50</v>
      </c>
      <c r="N58" s="27"/>
      <c r="O58" s="28" t="s">
        <v>73</v>
      </c>
      <c r="P58" s="29" t="s">
        <v>74</v>
      </c>
    </row>
    <row r="59" spans="1:16" ht="12.75" customHeight="1" thickBot="1">
      <c r="A59" s="14" t="str">
        <f t="shared" si="6"/>
        <v>IBVS 1282 </v>
      </c>
      <c r="B59" s="6" t="str">
        <f t="shared" si="7"/>
        <v>I</v>
      </c>
      <c r="C59" s="14">
        <f t="shared" si="8"/>
        <v>31686.721000000001</v>
      </c>
      <c r="D59" s="17" t="str">
        <f t="shared" si="9"/>
        <v>vis</v>
      </c>
      <c r="E59" s="25">
        <f>VLOOKUP(C59,Active!C$21:E$973,3,FALSE)</f>
        <v>-147.01635142322277</v>
      </c>
      <c r="F59" s="6" t="s">
        <v>45</v>
      </c>
      <c r="G59" s="17" t="str">
        <f t="shared" si="10"/>
        <v>31686.721</v>
      </c>
      <c r="H59" s="14">
        <f t="shared" si="11"/>
        <v>-147</v>
      </c>
      <c r="I59" s="26" t="s">
        <v>191</v>
      </c>
      <c r="J59" s="27" t="s">
        <v>192</v>
      </c>
      <c r="K59" s="26">
        <v>-147</v>
      </c>
      <c r="L59" s="26" t="s">
        <v>193</v>
      </c>
      <c r="M59" s="27" t="s">
        <v>50</v>
      </c>
      <c r="N59" s="27"/>
      <c r="O59" s="28" t="s">
        <v>73</v>
      </c>
      <c r="P59" s="29" t="s">
        <v>74</v>
      </c>
    </row>
    <row r="60" spans="1:16" ht="12.75" customHeight="1" thickBot="1">
      <c r="A60" s="14" t="str">
        <f t="shared" si="6"/>
        <v>IBVS 1282 </v>
      </c>
      <c r="B60" s="6" t="str">
        <f t="shared" si="7"/>
        <v>I</v>
      </c>
      <c r="C60" s="14">
        <f t="shared" si="8"/>
        <v>31686.733</v>
      </c>
      <c r="D60" s="17" t="str">
        <f t="shared" si="9"/>
        <v>vis</v>
      </c>
      <c r="E60" s="25">
        <f>VLOOKUP(C60,Active!C$21:E$973,3,FALSE)</f>
        <v>-147.0160702696497</v>
      </c>
      <c r="F60" s="6" t="s">
        <v>45</v>
      </c>
      <c r="G60" s="17" t="str">
        <f t="shared" si="10"/>
        <v>31686.733</v>
      </c>
      <c r="H60" s="14">
        <f t="shared" si="11"/>
        <v>-147</v>
      </c>
      <c r="I60" s="26" t="s">
        <v>194</v>
      </c>
      <c r="J60" s="27" t="s">
        <v>195</v>
      </c>
      <c r="K60" s="26">
        <v>-147</v>
      </c>
      <c r="L60" s="26" t="s">
        <v>196</v>
      </c>
      <c r="M60" s="27" t="s">
        <v>50</v>
      </c>
      <c r="N60" s="27"/>
      <c r="O60" s="28" t="s">
        <v>73</v>
      </c>
      <c r="P60" s="29" t="s">
        <v>74</v>
      </c>
    </row>
    <row r="61" spans="1:16" ht="12.75" customHeight="1" thickBot="1">
      <c r="A61" s="14" t="str">
        <f t="shared" si="6"/>
        <v>IBVS 1282 </v>
      </c>
      <c r="B61" s="6" t="str">
        <f t="shared" si="7"/>
        <v>I</v>
      </c>
      <c r="C61" s="14">
        <f t="shared" si="8"/>
        <v>31687.721000000001</v>
      </c>
      <c r="D61" s="17" t="str">
        <f t="shared" si="9"/>
        <v>vis</v>
      </c>
      <c r="E61" s="25">
        <f>VLOOKUP(C61,Active!C$21:E$973,3,FALSE)</f>
        <v>-146.9929219587969</v>
      </c>
      <c r="F61" s="6" t="s">
        <v>45</v>
      </c>
      <c r="G61" s="17" t="str">
        <f t="shared" si="10"/>
        <v>31687.721</v>
      </c>
      <c r="H61" s="14">
        <f t="shared" si="11"/>
        <v>-147</v>
      </c>
      <c r="I61" s="26" t="s">
        <v>197</v>
      </c>
      <c r="J61" s="27" t="s">
        <v>198</v>
      </c>
      <c r="K61" s="26">
        <v>-147</v>
      </c>
      <c r="L61" s="26" t="s">
        <v>199</v>
      </c>
      <c r="M61" s="27" t="s">
        <v>50</v>
      </c>
      <c r="N61" s="27"/>
      <c r="O61" s="28" t="s">
        <v>73</v>
      </c>
      <c r="P61" s="29" t="s">
        <v>74</v>
      </c>
    </row>
    <row r="62" spans="1:16" ht="12.75" customHeight="1" thickBot="1">
      <c r="A62" s="14" t="str">
        <f t="shared" si="6"/>
        <v>IBVS 1282 </v>
      </c>
      <c r="B62" s="6" t="str">
        <f t="shared" si="7"/>
        <v>I</v>
      </c>
      <c r="C62" s="14">
        <f t="shared" si="8"/>
        <v>31687.733</v>
      </c>
      <c r="D62" s="17" t="str">
        <f t="shared" si="9"/>
        <v>vis</v>
      </c>
      <c r="E62" s="25">
        <f>VLOOKUP(C62,Active!C$21:E$973,3,FALSE)</f>
        <v>-146.99264080522383</v>
      </c>
      <c r="F62" s="6" t="s">
        <v>45</v>
      </c>
      <c r="G62" s="17" t="str">
        <f t="shared" si="10"/>
        <v>31687.733</v>
      </c>
      <c r="H62" s="14">
        <f t="shared" si="11"/>
        <v>-147</v>
      </c>
      <c r="I62" s="26" t="s">
        <v>200</v>
      </c>
      <c r="J62" s="27" t="s">
        <v>201</v>
      </c>
      <c r="K62" s="26">
        <v>-147</v>
      </c>
      <c r="L62" s="26" t="s">
        <v>202</v>
      </c>
      <c r="M62" s="27" t="s">
        <v>50</v>
      </c>
      <c r="N62" s="27"/>
      <c r="O62" s="28" t="s">
        <v>73</v>
      </c>
      <c r="P62" s="29" t="s">
        <v>74</v>
      </c>
    </row>
    <row r="63" spans="1:16" ht="12.75" customHeight="1" thickBot="1">
      <c r="A63" s="14" t="str">
        <f t="shared" si="6"/>
        <v>IBVS 1282 </v>
      </c>
      <c r="B63" s="6" t="str">
        <f t="shared" si="7"/>
        <v>I</v>
      </c>
      <c r="C63" s="14">
        <f t="shared" si="8"/>
        <v>31729.56</v>
      </c>
      <c r="D63" s="17" t="str">
        <f t="shared" si="9"/>
        <v>vis</v>
      </c>
      <c r="E63" s="25">
        <f>VLOOKUP(C63,Active!C$21:E$973,3,FALSE)</f>
        <v>-146.01265659668283</v>
      </c>
      <c r="F63" s="6" t="s">
        <v>45</v>
      </c>
      <c r="G63" s="17" t="str">
        <f t="shared" si="10"/>
        <v>31729.560</v>
      </c>
      <c r="H63" s="14">
        <f t="shared" si="11"/>
        <v>-146</v>
      </c>
      <c r="I63" s="26" t="s">
        <v>203</v>
      </c>
      <c r="J63" s="27" t="s">
        <v>204</v>
      </c>
      <c r="K63" s="26">
        <v>-146</v>
      </c>
      <c r="L63" s="26" t="s">
        <v>205</v>
      </c>
      <c r="M63" s="27" t="s">
        <v>50</v>
      </c>
      <c r="N63" s="27"/>
      <c r="O63" s="28" t="s">
        <v>73</v>
      </c>
      <c r="P63" s="29" t="s">
        <v>74</v>
      </c>
    </row>
    <row r="64" spans="1:16" ht="12.75" customHeight="1" thickBot="1">
      <c r="A64" s="14" t="str">
        <f t="shared" si="6"/>
        <v>IBVS 1282 </v>
      </c>
      <c r="B64" s="6" t="str">
        <f t="shared" si="7"/>
        <v>I</v>
      </c>
      <c r="C64" s="14">
        <f t="shared" si="8"/>
        <v>31729.572</v>
      </c>
      <c r="D64" s="17" t="str">
        <f t="shared" si="9"/>
        <v>vis</v>
      </c>
      <c r="E64" s="25">
        <f>VLOOKUP(C64,Active!C$21:E$973,3,FALSE)</f>
        <v>-146.01237544310973</v>
      </c>
      <c r="F64" s="6" t="s">
        <v>45</v>
      </c>
      <c r="G64" s="17" t="str">
        <f t="shared" si="10"/>
        <v>31729.572</v>
      </c>
      <c r="H64" s="14">
        <f t="shared" si="11"/>
        <v>-146</v>
      </c>
      <c r="I64" s="26" t="s">
        <v>206</v>
      </c>
      <c r="J64" s="27" t="s">
        <v>207</v>
      </c>
      <c r="K64" s="26">
        <v>-146</v>
      </c>
      <c r="L64" s="26" t="s">
        <v>208</v>
      </c>
      <c r="M64" s="27" t="s">
        <v>50</v>
      </c>
      <c r="N64" s="27"/>
      <c r="O64" s="28" t="s">
        <v>73</v>
      </c>
      <c r="P64" s="29" t="s">
        <v>74</v>
      </c>
    </row>
    <row r="65" spans="1:16" ht="12.75" customHeight="1" thickBot="1">
      <c r="A65" s="14" t="str">
        <f t="shared" si="6"/>
        <v>IBVS 1282 </v>
      </c>
      <c r="B65" s="6" t="str">
        <f t="shared" si="7"/>
        <v>I</v>
      </c>
      <c r="C65" s="14">
        <f t="shared" si="8"/>
        <v>31731.598999999998</v>
      </c>
      <c r="D65" s="17" t="str">
        <f t="shared" si="9"/>
        <v>vis</v>
      </c>
      <c r="E65" s="25">
        <f>VLOOKUP(C65,Active!C$21:E$973,3,FALSE)</f>
        <v>-145.96488391871853</v>
      </c>
      <c r="F65" s="6" t="s">
        <v>45</v>
      </c>
      <c r="G65" s="17" t="str">
        <f t="shared" si="10"/>
        <v>31731.599</v>
      </c>
      <c r="H65" s="14">
        <f t="shared" si="11"/>
        <v>-146</v>
      </c>
      <c r="I65" s="26" t="s">
        <v>209</v>
      </c>
      <c r="J65" s="27" t="s">
        <v>210</v>
      </c>
      <c r="K65" s="26">
        <v>-146</v>
      </c>
      <c r="L65" s="26" t="s">
        <v>211</v>
      </c>
      <c r="M65" s="27" t="s">
        <v>50</v>
      </c>
      <c r="N65" s="27"/>
      <c r="O65" s="28" t="s">
        <v>73</v>
      </c>
      <c r="P65" s="29" t="s">
        <v>74</v>
      </c>
    </row>
    <row r="66" spans="1:16" ht="12.75" customHeight="1" thickBot="1">
      <c r="A66" s="14" t="str">
        <f t="shared" si="6"/>
        <v>IBVS 1282 </v>
      </c>
      <c r="B66" s="6" t="str">
        <f t="shared" si="7"/>
        <v>I</v>
      </c>
      <c r="C66" s="14">
        <f t="shared" si="8"/>
        <v>31731.608</v>
      </c>
      <c r="D66" s="17" t="str">
        <f t="shared" si="9"/>
        <v>vis</v>
      </c>
      <c r="E66" s="25">
        <f>VLOOKUP(C66,Active!C$21:E$973,3,FALSE)</f>
        <v>-145.96467305353866</v>
      </c>
      <c r="F66" s="6" t="s">
        <v>45</v>
      </c>
      <c r="G66" s="17" t="str">
        <f t="shared" si="10"/>
        <v>31731.608</v>
      </c>
      <c r="H66" s="14">
        <f t="shared" si="11"/>
        <v>-146</v>
      </c>
      <c r="I66" s="26" t="s">
        <v>212</v>
      </c>
      <c r="J66" s="27" t="s">
        <v>213</v>
      </c>
      <c r="K66" s="26">
        <v>-146</v>
      </c>
      <c r="L66" s="26" t="s">
        <v>214</v>
      </c>
      <c r="M66" s="27" t="s">
        <v>50</v>
      </c>
      <c r="N66" s="27"/>
      <c r="O66" s="28" t="s">
        <v>73</v>
      </c>
      <c r="P66" s="29" t="s">
        <v>74</v>
      </c>
    </row>
    <row r="67" spans="1:16" ht="12.75" customHeight="1" thickBot="1">
      <c r="A67" s="14" t="str">
        <f t="shared" si="6"/>
        <v>IBVS 1282 </v>
      </c>
      <c r="B67" s="6" t="str">
        <f t="shared" si="7"/>
        <v>I</v>
      </c>
      <c r="C67" s="14">
        <f t="shared" si="8"/>
        <v>31731.620999999999</v>
      </c>
      <c r="D67" s="17" t="str">
        <f t="shared" si="9"/>
        <v>vis</v>
      </c>
      <c r="E67" s="25">
        <f>VLOOKUP(C67,Active!C$21:E$973,3,FALSE)</f>
        <v>-145.96436847050114</v>
      </c>
      <c r="F67" s="6" t="s">
        <v>45</v>
      </c>
      <c r="G67" s="17" t="str">
        <f t="shared" si="10"/>
        <v>31731.621</v>
      </c>
      <c r="H67" s="14">
        <f t="shared" si="11"/>
        <v>-146</v>
      </c>
      <c r="I67" s="26" t="s">
        <v>215</v>
      </c>
      <c r="J67" s="27" t="s">
        <v>216</v>
      </c>
      <c r="K67" s="26">
        <v>-146</v>
      </c>
      <c r="L67" s="26" t="s">
        <v>217</v>
      </c>
      <c r="M67" s="27" t="s">
        <v>50</v>
      </c>
      <c r="N67" s="27"/>
      <c r="O67" s="28" t="s">
        <v>73</v>
      </c>
      <c r="P67" s="29" t="s">
        <v>74</v>
      </c>
    </row>
    <row r="68" spans="1:16" ht="12.75" customHeight="1" thickBot="1">
      <c r="A68" s="14" t="str">
        <f t="shared" si="6"/>
        <v>IBVS 1282 </v>
      </c>
      <c r="B68" s="6" t="str">
        <f t="shared" si="7"/>
        <v>I</v>
      </c>
      <c r="C68" s="14">
        <f t="shared" si="8"/>
        <v>32798.697</v>
      </c>
      <c r="D68" s="17" t="str">
        <f t="shared" si="9"/>
        <v>vis</v>
      </c>
      <c r="E68" s="25">
        <f>VLOOKUP(C68,Active!C$21:E$973,3,FALSE)</f>
        <v>-120.9633492887986</v>
      </c>
      <c r="F68" s="6" t="s">
        <v>45</v>
      </c>
      <c r="G68" s="17" t="str">
        <f t="shared" si="10"/>
        <v>32798.697</v>
      </c>
      <c r="H68" s="14">
        <f t="shared" si="11"/>
        <v>-121</v>
      </c>
      <c r="I68" s="26" t="s">
        <v>218</v>
      </c>
      <c r="J68" s="27" t="s">
        <v>219</v>
      </c>
      <c r="K68" s="26">
        <v>-121</v>
      </c>
      <c r="L68" s="26" t="s">
        <v>220</v>
      </c>
      <c r="M68" s="27" t="s">
        <v>50</v>
      </c>
      <c r="N68" s="27"/>
      <c r="O68" s="28" t="s">
        <v>73</v>
      </c>
      <c r="P68" s="29" t="s">
        <v>74</v>
      </c>
    </row>
    <row r="69" spans="1:16" ht="12.75" customHeight="1" thickBot="1">
      <c r="A69" s="14" t="str">
        <f t="shared" si="6"/>
        <v>IBVS 39 </v>
      </c>
      <c r="B69" s="6" t="str">
        <f t="shared" si="7"/>
        <v>I</v>
      </c>
      <c r="C69" s="14">
        <f t="shared" si="8"/>
        <v>33566.389000000003</v>
      </c>
      <c r="D69" s="17" t="str">
        <f t="shared" si="9"/>
        <v>vis</v>
      </c>
      <c r="E69" s="25">
        <f>VLOOKUP(C69,Active!C$21:E$973,3,FALSE)</f>
        <v>-102.97673688477148</v>
      </c>
      <c r="F69" s="6" t="s">
        <v>45</v>
      </c>
      <c r="G69" s="17" t="str">
        <f t="shared" si="10"/>
        <v>33566.389</v>
      </c>
      <c r="H69" s="14">
        <f t="shared" si="11"/>
        <v>-103</v>
      </c>
      <c r="I69" s="26" t="s">
        <v>221</v>
      </c>
      <c r="J69" s="27" t="s">
        <v>222</v>
      </c>
      <c r="K69" s="26">
        <v>-103</v>
      </c>
      <c r="L69" s="26" t="s">
        <v>223</v>
      </c>
      <c r="M69" s="27" t="s">
        <v>50</v>
      </c>
      <c r="N69" s="27"/>
      <c r="O69" s="28" t="s">
        <v>224</v>
      </c>
      <c r="P69" s="29" t="s">
        <v>60</v>
      </c>
    </row>
    <row r="70" spans="1:16" ht="12.75" customHeight="1" thickBot="1">
      <c r="A70" s="14" t="str">
        <f t="shared" si="6"/>
        <v> MVS 8.188 </v>
      </c>
      <c r="B70" s="6" t="str">
        <f t="shared" si="7"/>
        <v>I</v>
      </c>
      <c r="C70" s="14">
        <f t="shared" si="8"/>
        <v>33566.39</v>
      </c>
      <c r="D70" s="17" t="str">
        <f t="shared" si="9"/>
        <v>vis</v>
      </c>
      <c r="E70" s="25">
        <f>VLOOKUP(C70,Active!C$21:E$973,3,FALSE)</f>
        <v>-102.97671345530713</v>
      </c>
      <c r="F70" s="6" t="s">
        <v>45</v>
      </c>
      <c r="G70" s="17" t="str">
        <f t="shared" si="10"/>
        <v>33566.39</v>
      </c>
      <c r="H70" s="14">
        <f t="shared" si="11"/>
        <v>-103</v>
      </c>
      <c r="I70" s="26" t="s">
        <v>225</v>
      </c>
      <c r="J70" s="27" t="s">
        <v>226</v>
      </c>
      <c r="K70" s="26">
        <v>-103</v>
      </c>
      <c r="L70" s="26" t="s">
        <v>227</v>
      </c>
      <c r="M70" s="27" t="s">
        <v>50</v>
      </c>
      <c r="N70" s="27"/>
      <c r="O70" s="28" t="s">
        <v>51</v>
      </c>
      <c r="P70" s="28" t="s">
        <v>52</v>
      </c>
    </row>
    <row r="71" spans="1:16" ht="12.75" customHeight="1" thickBot="1">
      <c r="A71" s="14" t="str">
        <f t="shared" si="6"/>
        <v>IBVS 39 </v>
      </c>
      <c r="B71" s="6" t="str">
        <f t="shared" si="7"/>
        <v>I</v>
      </c>
      <c r="C71" s="14">
        <f t="shared" si="8"/>
        <v>34707.226000000002</v>
      </c>
      <c r="D71" s="17" t="str">
        <f t="shared" si="9"/>
        <v>vis</v>
      </c>
      <c r="E71" s="25">
        <f>VLOOKUP(C71,Active!C$21:E$973,3,FALSE)</f>
        <v>-76.247536977552173</v>
      </c>
      <c r="F71" s="6" t="s">
        <v>45</v>
      </c>
      <c r="G71" s="17" t="str">
        <f t="shared" si="10"/>
        <v>34707.226</v>
      </c>
      <c r="H71" s="14">
        <f t="shared" si="11"/>
        <v>-76</v>
      </c>
      <c r="I71" s="26" t="s">
        <v>228</v>
      </c>
      <c r="J71" s="27" t="s">
        <v>229</v>
      </c>
      <c r="K71" s="26">
        <v>-76</v>
      </c>
      <c r="L71" s="26" t="s">
        <v>230</v>
      </c>
      <c r="M71" s="27" t="s">
        <v>50</v>
      </c>
      <c r="N71" s="27"/>
      <c r="O71" s="28" t="s">
        <v>59</v>
      </c>
      <c r="P71" s="29" t="s">
        <v>60</v>
      </c>
    </row>
    <row r="72" spans="1:16" ht="12.75" customHeight="1" thickBot="1">
      <c r="A72" s="14" t="str">
        <f t="shared" si="6"/>
        <v>IBVS 1852 </v>
      </c>
      <c r="B72" s="6" t="str">
        <f t="shared" si="7"/>
        <v>I</v>
      </c>
      <c r="C72" s="14">
        <f t="shared" si="8"/>
        <v>36082.396999999997</v>
      </c>
      <c r="D72" s="17" t="str">
        <f t="shared" si="9"/>
        <v>vis</v>
      </c>
      <c r="E72" s="25">
        <f>VLOOKUP(C72,Active!C$21:E$973,3,FALSE)</f>
        <v>-44.028016953560517</v>
      </c>
      <c r="F72" s="6" t="s">
        <v>45</v>
      </c>
      <c r="G72" s="17" t="str">
        <f t="shared" si="10"/>
        <v>36082.397</v>
      </c>
      <c r="H72" s="14">
        <f t="shared" si="11"/>
        <v>-44</v>
      </c>
      <c r="I72" s="26" t="s">
        <v>231</v>
      </c>
      <c r="J72" s="27" t="s">
        <v>232</v>
      </c>
      <c r="K72" s="26">
        <v>-44</v>
      </c>
      <c r="L72" s="26" t="s">
        <v>233</v>
      </c>
      <c r="M72" s="27" t="s">
        <v>50</v>
      </c>
      <c r="N72" s="27"/>
      <c r="O72" s="28" t="s">
        <v>234</v>
      </c>
      <c r="P72" s="29" t="s">
        <v>235</v>
      </c>
    </row>
    <row r="73" spans="1:16" ht="12.75" customHeight="1" thickBot="1">
      <c r="A73" s="14" t="str">
        <f t="shared" si="6"/>
        <v> AC 1199.7 </v>
      </c>
      <c r="B73" s="6" t="str">
        <f t="shared" si="7"/>
        <v>I</v>
      </c>
      <c r="C73" s="14">
        <f t="shared" si="8"/>
        <v>36082.400000000001</v>
      </c>
      <c r="D73" s="17" t="str">
        <f t="shared" si="9"/>
        <v>vis</v>
      </c>
      <c r="E73" s="25">
        <f>VLOOKUP(C73,Active!C$21:E$973,3,FALSE)</f>
        <v>-44.027946665167143</v>
      </c>
      <c r="F73" s="6" t="s">
        <v>45</v>
      </c>
      <c r="G73" s="17" t="str">
        <f t="shared" si="10"/>
        <v>36082.40</v>
      </c>
      <c r="H73" s="14">
        <f t="shared" si="11"/>
        <v>-44</v>
      </c>
      <c r="I73" s="26" t="s">
        <v>236</v>
      </c>
      <c r="J73" s="27" t="s">
        <v>237</v>
      </c>
      <c r="K73" s="26">
        <v>-44</v>
      </c>
      <c r="L73" s="26" t="s">
        <v>238</v>
      </c>
      <c r="M73" s="27" t="s">
        <v>50</v>
      </c>
      <c r="N73" s="27"/>
      <c r="O73" s="28" t="s">
        <v>239</v>
      </c>
      <c r="P73" s="28" t="s">
        <v>240</v>
      </c>
    </row>
    <row r="74" spans="1:16" ht="12.75" customHeight="1" thickBot="1">
      <c r="A74" s="14" t="str">
        <f t="shared" si="6"/>
        <v>IBVS 1852 </v>
      </c>
      <c r="B74" s="6" t="str">
        <f t="shared" si="7"/>
        <v>I</v>
      </c>
      <c r="C74" s="14">
        <f t="shared" si="8"/>
        <v>36083.4</v>
      </c>
      <c r="D74" s="17" t="str">
        <f t="shared" si="9"/>
        <v>vis</v>
      </c>
      <c r="E74" s="25">
        <f>VLOOKUP(C74,Active!C$21:E$973,3,FALSE)</f>
        <v>-44.004517200741269</v>
      </c>
      <c r="F74" s="6" t="s">
        <v>45</v>
      </c>
      <c r="G74" s="17" t="str">
        <f t="shared" si="10"/>
        <v>36083.400</v>
      </c>
      <c r="H74" s="14">
        <f t="shared" si="11"/>
        <v>-44</v>
      </c>
      <c r="I74" s="26" t="s">
        <v>241</v>
      </c>
      <c r="J74" s="27" t="s">
        <v>242</v>
      </c>
      <c r="K74" s="26">
        <v>-44</v>
      </c>
      <c r="L74" s="26" t="s">
        <v>243</v>
      </c>
      <c r="M74" s="27" t="s">
        <v>50</v>
      </c>
      <c r="N74" s="27"/>
      <c r="O74" s="28" t="s">
        <v>234</v>
      </c>
      <c r="P74" s="29" t="s">
        <v>235</v>
      </c>
    </row>
    <row r="75" spans="1:16" ht="12.75" customHeight="1" thickBot="1">
      <c r="A75" s="14" t="str">
        <f t="shared" ref="A75:A106" si="12">P75</f>
        <v> AC 1199.7 </v>
      </c>
      <c r="B75" s="6" t="str">
        <f t="shared" ref="B75:B106" si="13">IF(H75=INT(H75),"I","II")</f>
        <v>I</v>
      </c>
      <c r="C75" s="14">
        <f t="shared" ref="C75:C106" si="14">1*G75</f>
        <v>36083.4</v>
      </c>
      <c r="D75" s="17" t="str">
        <f t="shared" ref="D75:D106" si="15">VLOOKUP(F75,I$1:J$5,2,FALSE)</f>
        <v>vis</v>
      </c>
      <c r="E75" s="25">
        <f>VLOOKUP(C75,Active!C$21:E$973,3,FALSE)</f>
        <v>-44.004517200741269</v>
      </c>
      <c r="F75" s="6" t="s">
        <v>45</v>
      </c>
      <c r="G75" s="17" t="str">
        <f t="shared" ref="G75:G106" si="16">MID(I75,3,LEN(I75)-3)</f>
        <v>36083.40</v>
      </c>
      <c r="H75" s="14">
        <f t="shared" ref="H75:H106" si="17">1*K75</f>
        <v>-44</v>
      </c>
      <c r="I75" s="26" t="s">
        <v>244</v>
      </c>
      <c r="J75" s="27" t="s">
        <v>242</v>
      </c>
      <c r="K75" s="26">
        <v>-44</v>
      </c>
      <c r="L75" s="26" t="s">
        <v>245</v>
      </c>
      <c r="M75" s="27" t="s">
        <v>50</v>
      </c>
      <c r="N75" s="27"/>
      <c r="O75" s="28" t="s">
        <v>239</v>
      </c>
      <c r="P75" s="28" t="s">
        <v>240</v>
      </c>
    </row>
    <row r="76" spans="1:16" ht="12.75" customHeight="1" thickBot="1">
      <c r="A76" s="14" t="str">
        <f t="shared" si="12"/>
        <v> AC 1199.7 </v>
      </c>
      <c r="B76" s="6" t="str">
        <f t="shared" si="13"/>
        <v>I</v>
      </c>
      <c r="C76" s="14">
        <f t="shared" si="14"/>
        <v>36084.410000000003</v>
      </c>
      <c r="D76" s="17" t="str">
        <f t="shared" si="15"/>
        <v>vis</v>
      </c>
      <c r="E76" s="25">
        <f>VLOOKUP(C76,Active!C$21:E$973,3,FALSE)</f>
        <v>-43.980853441671087</v>
      </c>
      <c r="F76" s="6" t="s">
        <v>45</v>
      </c>
      <c r="G76" s="17" t="str">
        <f t="shared" si="16"/>
        <v>36084.41</v>
      </c>
      <c r="H76" s="14">
        <f t="shared" si="17"/>
        <v>-44</v>
      </c>
      <c r="I76" s="26" t="s">
        <v>246</v>
      </c>
      <c r="J76" s="27" t="s">
        <v>247</v>
      </c>
      <c r="K76" s="26">
        <v>-44</v>
      </c>
      <c r="L76" s="26" t="s">
        <v>248</v>
      </c>
      <c r="M76" s="27" t="s">
        <v>50</v>
      </c>
      <c r="N76" s="27"/>
      <c r="O76" s="28" t="s">
        <v>239</v>
      </c>
      <c r="P76" s="28" t="s">
        <v>240</v>
      </c>
    </row>
    <row r="77" spans="1:16" ht="12.75" customHeight="1" thickBot="1">
      <c r="A77" s="14" t="str">
        <f t="shared" si="12"/>
        <v>IBVS 1852 </v>
      </c>
      <c r="B77" s="6" t="str">
        <f t="shared" si="13"/>
        <v>I</v>
      </c>
      <c r="C77" s="14">
        <f t="shared" si="14"/>
        <v>36084.436999999998</v>
      </c>
      <c r="D77" s="17" t="str">
        <f t="shared" si="15"/>
        <v>vis</v>
      </c>
      <c r="E77" s="25">
        <f>VLOOKUP(C77,Active!C$21:E$973,3,FALSE)</f>
        <v>-43.980220846131715</v>
      </c>
      <c r="F77" s="6" t="s">
        <v>45</v>
      </c>
      <c r="G77" s="17" t="str">
        <f t="shared" si="16"/>
        <v>36084.437</v>
      </c>
      <c r="H77" s="14">
        <f t="shared" si="17"/>
        <v>-44</v>
      </c>
      <c r="I77" s="26" t="s">
        <v>249</v>
      </c>
      <c r="J77" s="27" t="s">
        <v>250</v>
      </c>
      <c r="K77" s="26">
        <v>-44</v>
      </c>
      <c r="L77" s="26" t="s">
        <v>251</v>
      </c>
      <c r="M77" s="27" t="s">
        <v>50</v>
      </c>
      <c r="N77" s="27"/>
      <c r="O77" s="28" t="s">
        <v>234</v>
      </c>
      <c r="P77" s="29" t="s">
        <v>235</v>
      </c>
    </row>
    <row r="78" spans="1:16" ht="12.75" customHeight="1" thickBot="1">
      <c r="A78" s="14" t="str">
        <f t="shared" si="12"/>
        <v>IBVS 1852 </v>
      </c>
      <c r="B78" s="6" t="str">
        <f t="shared" si="13"/>
        <v>I</v>
      </c>
      <c r="C78" s="14">
        <f t="shared" si="14"/>
        <v>36381.499000000003</v>
      </c>
      <c r="D78" s="17" t="str">
        <f t="shared" si="15"/>
        <v>vis</v>
      </c>
      <c r="E78" s="25">
        <f>VLOOKUP(C78,Active!C$21:E$973,3,FALSE)</f>
        <v>-37.020217284852997</v>
      </c>
      <c r="F78" s="6" t="s">
        <v>45</v>
      </c>
      <c r="G78" s="17" t="str">
        <f t="shared" si="16"/>
        <v>36381.499</v>
      </c>
      <c r="H78" s="14">
        <f t="shared" si="17"/>
        <v>-37</v>
      </c>
      <c r="I78" s="26" t="s">
        <v>252</v>
      </c>
      <c r="J78" s="27" t="s">
        <v>253</v>
      </c>
      <c r="K78" s="26">
        <v>-37</v>
      </c>
      <c r="L78" s="26" t="s">
        <v>254</v>
      </c>
      <c r="M78" s="27" t="s">
        <v>50</v>
      </c>
      <c r="N78" s="27"/>
      <c r="O78" s="28" t="s">
        <v>234</v>
      </c>
      <c r="P78" s="29" t="s">
        <v>235</v>
      </c>
    </row>
    <row r="79" spans="1:16" ht="12.75" customHeight="1" thickBot="1">
      <c r="A79" s="14" t="str">
        <f t="shared" si="12"/>
        <v> AC 1199.7 </v>
      </c>
      <c r="B79" s="6" t="str">
        <f t="shared" si="13"/>
        <v>I</v>
      </c>
      <c r="C79" s="14">
        <f t="shared" si="14"/>
        <v>36381.56</v>
      </c>
      <c r="D79" s="17" t="str">
        <f t="shared" si="15"/>
        <v>vis</v>
      </c>
      <c r="E79" s="25">
        <f>VLOOKUP(C79,Active!C$21:E$973,3,FALSE)</f>
        <v>-37.018788087523156</v>
      </c>
      <c r="F79" s="6" t="s">
        <v>45</v>
      </c>
      <c r="G79" s="17" t="str">
        <f t="shared" si="16"/>
        <v>36381.56</v>
      </c>
      <c r="H79" s="14">
        <f t="shared" si="17"/>
        <v>-37</v>
      </c>
      <c r="I79" s="26" t="s">
        <v>255</v>
      </c>
      <c r="J79" s="27" t="s">
        <v>256</v>
      </c>
      <c r="K79" s="26">
        <v>-37</v>
      </c>
      <c r="L79" s="26" t="s">
        <v>257</v>
      </c>
      <c r="M79" s="27" t="s">
        <v>50</v>
      </c>
      <c r="N79" s="27"/>
      <c r="O79" s="28" t="s">
        <v>239</v>
      </c>
      <c r="P79" s="28" t="s">
        <v>240</v>
      </c>
    </row>
    <row r="80" spans="1:16" ht="12.75" customHeight="1" thickBot="1">
      <c r="A80" s="14" t="str">
        <f t="shared" si="12"/>
        <v>IBVS 1852 </v>
      </c>
      <c r="B80" s="6" t="str">
        <f t="shared" si="13"/>
        <v>I</v>
      </c>
      <c r="C80" s="14">
        <f t="shared" si="14"/>
        <v>36425.449000000001</v>
      </c>
      <c r="D80" s="17" t="str">
        <f t="shared" si="15"/>
        <v>pg</v>
      </c>
      <c r="E80" s="25">
        <f>VLOOKUP(C80,Active!C$21:E$973,3,FALSE)</f>
        <v>-35.990492323335964</v>
      </c>
      <c r="F80" s="6" t="str">
        <f>LEFT(M80,1)</f>
        <v>P</v>
      </c>
      <c r="G80" s="17" t="str">
        <f t="shared" si="16"/>
        <v>36425.449</v>
      </c>
      <c r="H80" s="14">
        <f t="shared" si="17"/>
        <v>-36</v>
      </c>
      <c r="I80" s="26" t="s">
        <v>258</v>
      </c>
      <c r="J80" s="27" t="s">
        <v>259</v>
      </c>
      <c r="K80" s="26">
        <v>-36</v>
      </c>
      <c r="L80" s="26" t="s">
        <v>260</v>
      </c>
      <c r="M80" s="27" t="s">
        <v>50</v>
      </c>
      <c r="N80" s="27"/>
      <c r="O80" s="28" t="s">
        <v>234</v>
      </c>
      <c r="P80" s="29" t="s">
        <v>235</v>
      </c>
    </row>
    <row r="81" spans="1:16" ht="12.75" customHeight="1" thickBot="1">
      <c r="A81" s="14" t="str">
        <f t="shared" si="12"/>
        <v> AC 1199.7 </v>
      </c>
      <c r="B81" s="6" t="str">
        <f t="shared" si="13"/>
        <v>I</v>
      </c>
      <c r="C81" s="14">
        <f t="shared" si="14"/>
        <v>36425.449999999997</v>
      </c>
      <c r="D81" s="17" t="str">
        <f t="shared" si="15"/>
        <v>pg</v>
      </c>
      <c r="E81" s="25">
        <f>VLOOKUP(C81,Active!C$21:E$973,3,FALSE)</f>
        <v>-35.990468893871615</v>
      </c>
      <c r="F81" s="6" t="str">
        <f>LEFT(M81,1)</f>
        <v>P</v>
      </c>
      <c r="G81" s="17" t="str">
        <f t="shared" si="16"/>
        <v>36425.45</v>
      </c>
      <c r="H81" s="14">
        <f t="shared" si="17"/>
        <v>-36</v>
      </c>
      <c r="I81" s="26" t="s">
        <v>261</v>
      </c>
      <c r="J81" s="27" t="s">
        <v>262</v>
      </c>
      <c r="K81" s="26">
        <v>-36</v>
      </c>
      <c r="L81" s="26" t="s">
        <v>263</v>
      </c>
      <c r="M81" s="27" t="s">
        <v>50</v>
      </c>
      <c r="N81" s="27"/>
      <c r="O81" s="28" t="s">
        <v>239</v>
      </c>
      <c r="P81" s="28" t="s">
        <v>240</v>
      </c>
    </row>
    <row r="82" spans="1:16" ht="12.75" customHeight="1" thickBot="1">
      <c r="A82" s="14" t="str">
        <f t="shared" si="12"/>
        <v>IBVS 1852 </v>
      </c>
      <c r="B82" s="6" t="str">
        <f t="shared" si="13"/>
        <v>I</v>
      </c>
      <c r="C82" s="14">
        <f t="shared" si="14"/>
        <v>36426.438000000002</v>
      </c>
      <c r="D82" s="17" t="str">
        <f t="shared" si="15"/>
        <v>pg</v>
      </c>
      <c r="E82" s="25">
        <f>VLOOKUP(C82,Active!C$21:E$973,3,FALSE)</f>
        <v>-35.96732058301874</v>
      </c>
      <c r="F82" s="6" t="str">
        <f>LEFT(M82,1)</f>
        <v>P</v>
      </c>
      <c r="G82" s="17" t="str">
        <f t="shared" si="16"/>
        <v>36426.438</v>
      </c>
      <c r="H82" s="14">
        <f t="shared" si="17"/>
        <v>-36</v>
      </c>
      <c r="I82" s="26" t="s">
        <v>264</v>
      </c>
      <c r="J82" s="27" t="s">
        <v>265</v>
      </c>
      <c r="K82" s="26">
        <v>-36</v>
      </c>
      <c r="L82" s="26" t="s">
        <v>266</v>
      </c>
      <c r="M82" s="27" t="s">
        <v>50</v>
      </c>
      <c r="N82" s="27"/>
      <c r="O82" s="28" t="s">
        <v>234</v>
      </c>
      <c r="P82" s="29" t="s">
        <v>235</v>
      </c>
    </row>
    <row r="83" spans="1:16" ht="12.75" customHeight="1" thickBot="1">
      <c r="A83" s="14" t="str">
        <f t="shared" si="12"/>
        <v> AC 1199.8 </v>
      </c>
      <c r="B83" s="6" t="str">
        <f t="shared" si="13"/>
        <v>I</v>
      </c>
      <c r="C83" s="14">
        <f t="shared" si="14"/>
        <v>36426.44</v>
      </c>
      <c r="D83" s="17" t="str">
        <f t="shared" si="15"/>
        <v>pg</v>
      </c>
      <c r="E83" s="25">
        <f>VLOOKUP(C83,Active!C$21:E$973,3,FALSE)</f>
        <v>-35.967273724089878</v>
      </c>
      <c r="F83" s="6" t="str">
        <f>LEFT(M83,1)</f>
        <v>P</v>
      </c>
      <c r="G83" s="17" t="str">
        <f t="shared" si="16"/>
        <v>36426.44</v>
      </c>
      <c r="H83" s="14">
        <f t="shared" si="17"/>
        <v>-36</v>
      </c>
      <c r="I83" s="26" t="s">
        <v>267</v>
      </c>
      <c r="J83" s="27" t="s">
        <v>268</v>
      </c>
      <c r="K83" s="26">
        <v>-36</v>
      </c>
      <c r="L83" s="26" t="s">
        <v>269</v>
      </c>
      <c r="M83" s="27" t="s">
        <v>50</v>
      </c>
      <c r="N83" s="27"/>
      <c r="O83" s="28" t="s">
        <v>239</v>
      </c>
      <c r="P83" s="28" t="s">
        <v>270</v>
      </c>
    </row>
    <row r="84" spans="1:16" ht="12.75" customHeight="1" thickBot="1">
      <c r="A84" s="14" t="str">
        <f t="shared" si="12"/>
        <v> AC 1199.8 </v>
      </c>
      <c r="B84" s="6" t="str">
        <f t="shared" si="13"/>
        <v>I</v>
      </c>
      <c r="C84" s="14">
        <f t="shared" si="14"/>
        <v>36463.32</v>
      </c>
      <c r="D84" s="17" t="str">
        <f t="shared" si="15"/>
        <v>pg</v>
      </c>
      <c r="E84" s="25">
        <f>VLOOKUP(C84,Active!C$21:E$973,3,FALSE)</f>
        <v>-35.103195076063756</v>
      </c>
      <c r="F84" s="6" t="str">
        <f>LEFT(M84,1)</f>
        <v>P</v>
      </c>
      <c r="G84" s="17" t="str">
        <f t="shared" si="16"/>
        <v>36463.32</v>
      </c>
      <c r="H84" s="14">
        <f t="shared" si="17"/>
        <v>-35</v>
      </c>
      <c r="I84" s="26" t="s">
        <v>271</v>
      </c>
      <c r="J84" s="27" t="s">
        <v>272</v>
      </c>
      <c r="K84" s="26">
        <v>-35</v>
      </c>
      <c r="L84" s="26" t="s">
        <v>273</v>
      </c>
      <c r="M84" s="27" t="s">
        <v>50</v>
      </c>
      <c r="N84" s="27"/>
      <c r="O84" s="28" t="s">
        <v>239</v>
      </c>
      <c r="P84" s="28" t="s">
        <v>270</v>
      </c>
    </row>
    <row r="85" spans="1:16" ht="12.75" customHeight="1" thickBot="1">
      <c r="A85" s="14" t="str">
        <f t="shared" si="12"/>
        <v>IBVS 1852 </v>
      </c>
      <c r="B85" s="6" t="str">
        <f t="shared" si="13"/>
        <v>I</v>
      </c>
      <c r="C85" s="14">
        <f t="shared" si="14"/>
        <v>36466.353999999999</v>
      </c>
      <c r="D85" s="17" t="str">
        <f t="shared" si="15"/>
        <v>vis</v>
      </c>
      <c r="E85" s="25">
        <f>VLOOKUP(C85,Active!C$21:E$973,3,FALSE)</f>
        <v>-35.032110080995665</v>
      </c>
      <c r="F85" s="6" t="s">
        <v>45</v>
      </c>
      <c r="G85" s="17" t="str">
        <f t="shared" si="16"/>
        <v>36466.354</v>
      </c>
      <c r="H85" s="14">
        <f t="shared" si="17"/>
        <v>-35</v>
      </c>
      <c r="I85" s="26" t="s">
        <v>274</v>
      </c>
      <c r="J85" s="27" t="s">
        <v>275</v>
      </c>
      <c r="K85" s="26">
        <v>-35</v>
      </c>
      <c r="L85" s="26" t="s">
        <v>276</v>
      </c>
      <c r="M85" s="27" t="s">
        <v>50</v>
      </c>
      <c r="N85" s="27"/>
      <c r="O85" s="28" t="s">
        <v>234</v>
      </c>
      <c r="P85" s="29" t="s">
        <v>235</v>
      </c>
    </row>
    <row r="86" spans="1:16" ht="12.75" customHeight="1" thickBot="1">
      <c r="A86" s="14" t="str">
        <f t="shared" si="12"/>
        <v> AC 1199.8 </v>
      </c>
      <c r="B86" s="6" t="str">
        <f t="shared" si="13"/>
        <v>I</v>
      </c>
      <c r="C86" s="14">
        <f t="shared" si="14"/>
        <v>36466.36</v>
      </c>
      <c r="D86" s="17" t="str">
        <f t="shared" si="15"/>
        <v>vis</v>
      </c>
      <c r="E86" s="25">
        <f>VLOOKUP(C86,Active!C$21:E$973,3,FALSE)</f>
        <v>-35.03196950420908</v>
      </c>
      <c r="F86" s="6" t="s">
        <v>45</v>
      </c>
      <c r="G86" s="17" t="str">
        <f t="shared" si="16"/>
        <v>36466.36</v>
      </c>
      <c r="H86" s="14">
        <f t="shared" si="17"/>
        <v>-35</v>
      </c>
      <c r="I86" s="26" t="s">
        <v>277</v>
      </c>
      <c r="J86" s="27" t="s">
        <v>278</v>
      </c>
      <c r="K86" s="26">
        <v>-35</v>
      </c>
      <c r="L86" s="26" t="s">
        <v>279</v>
      </c>
      <c r="M86" s="27" t="s">
        <v>50</v>
      </c>
      <c r="N86" s="27"/>
      <c r="O86" s="28" t="s">
        <v>239</v>
      </c>
      <c r="P86" s="28" t="s">
        <v>270</v>
      </c>
    </row>
    <row r="87" spans="1:16" ht="12.75" customHeight="1" thickBot="1">
      <c r="A87" s="14" t="str">
        <f t="shared" si="12"/>
        <v> MVS 8.188 </v>
      </c>
      <c r="B87" s="6" t="str">
        <f t="shared" si="13"/>
        <v>I</v>
      </c>
      <c r="C87" s="14">
        <f t="shared" si="14"/>
        <v>36808.480000000003</v>
      </c>
      <c r="D87" s="17" t="str">
        <f t="shared" si="15"/>
        <v>vis</v>
      </c>
      <c r="E87" s="25">
        <f>VLOOKUP(C87,Active!C$21:E$973,3,FALSE)</f>
        <v>-27.016281134829455</v>
      </c>
      <c r="F87" s="6" t="s">
        <v>45</v>
      </c>
      <c r="G87" s="17" t="str">
        <f t="shared" si="16"/>
        <v>36808.48</v>
      </c>
      <c r="H87" s="14">
        <f t="shared" si="17"/>
        <v>-27</v>
      </c>
      <c r="I87" s="26" t="s">
        <v>280</v>
      </c>
      <c r="J87" s="27" t="s">
        <v>281</v>
      </c>
      <c r="K87" s="26">
        <v>-27</v>
      </c>
      <c r="L87" s="26" t="s">
        <v>282</v>
      </c>
      <c r="M87" s="27" t="s">
        <v>50</v>
      </c>
      <c r="N87" s="27"/>
      <c r="O87" s="28" t="s">
        <v>51</v>
      </c>
      <c r="P87" s="28" t="s">
        <v>52</v>
      </c>
    </row>
    <row r="88" spans="1:16" ht="12.75" customHeight="1" thickBot="1">
      <c r="A88" s="14" t="str">
        <f t="shared" si="12"/>
        <v> MVS 8.188 </v>
      </c>
      <c r="B88" s="6" t="str">
        <f t="shared" si="13"/>
        <v>I</v>
      </c>
      <c r="C88" s="14">
        <f t="shared" si="14"/>
        <v>36809.436000000002</v>
      </c>
      <c r="D88" s="17" t="str">
        <f t="shared" si="15"/>
        <v>vis</v>
      </c>
      <c r="E88" s="25">
        <f>VLOOKUP(C88,Active!C$21:E$973,3,FALSE)</f>
        <v>-26.993882566838362</v>
      </c>
      <c r="F88" s="6" t="s">
        <v>45</v>
      </c>
      <c r="G88" s="17" t="str">
        <f t="shared" si="16"/>
        <v>36809.436</v>
      </c>
      <c r="H88" s="14">
        <f t="shared" si="17"/>
        <v>-27</v>
      </c>
      <c r="I88" s="26" t="s">
        <v>283</v>
      </c>
      <c r="J88" s="27" t="s">
        <v>284</v>
      </c>
      <c r="K88" s="26">
        <v>-27</v>
      </c>
      <c r="L88" s="26" t="s">
        <v>285</v>
      </c>
      <c r="M88" s="27" t="s">
        <v>50</v>
      </c>
      <c r="N88" s="27"/>
      <c r="O88" s="28" t="s">
        <v>286</v>
      </c>
      <c r="P88" s="28" t="s">
        <v>52</v>
      </c>
    </row>
    <row r="89" spans="1:16" ht="12.75" customHeight="1" thickBot="1">
      <c r="A89" s="14" t="str">
        <f t="shared" si="12"/>
        <v>IBVS 1852 </v>
      </c>
      <c r="B89" s="6" t="str">
        <f t="shared" si="13"/>
        <v>I</v>
      </c>
      <c r="C89" s="14">
        <f t="shared" si="14"/>
        <v>36894.194000000003</v>
      </c>
      <c r="D89" s="17" t="str">
        <f t="shared" si="15"/>
        <v>vis</v>
      </c>
      <c r="E89" s="25">
        <f>VLOOKUP(C89,Active!C$21:E$973,3,FALSE)</f>
        <v>-25.008048021030206</v>
      </c>
      <c r="F89" s="6" t="s">
        <v>45</v>
      </c>
      <c r="G89" s="17" t="str">
        <f t="shared" si="16"/>
        <v>36894.194</v>
      </c>
      <c r="H89" s="14">
        <f t="shared" si="17"/>
        <v>-25</v>
      </c>
      <c r="I89" s="26" t="s">
        <v>287</v>
      </c>
      <c r="J89" s="27" t="s">
        <v>288</v>
      </c>
      <c r="K89" s="26">
        <v>-25</v>
      </c>
      <c r="L89" s="26" t="s">
        <v>289</v>
      </c>
      <c r="M89" s="27" t="s">
        <v>50</v>
      </c>
      <c r="N89" s="27"/>
      <c r="O89" s="28" t="s">
        <v>234</v>
      </c>
      <c r="P89" s="29" t="s">
        <v>235</v>
      </c>
    </row>
    <row r="90" spans="1:16" ht="12.75" customHeight="1" thickBot="1">
      <c r="A90" s="14" t="str">
        <f t="shared" si="12"/>
        <v> AC 1199.8 </v>
      </c>
      <c r="B90" s="6" t="str">
        <f t="shared" si="13"/>
        <v>I</v>
      </c>
      <c r="C90" s="14">
        <f t="shared" si="14"/>
        <v>36894.199999999997</v>
      </c>
      <c r="D90" s="17" t="str">
        <f t="shared" si="15"/>
        <v>vis</v>
      </c>
      <c r="E90" s="25">
        <f>VLOOKUP(C90,Active!C$21:E$973,3,FALSE)</f>
        <v>-25.007907444243795</v>
      </c>
      <c r="F90" s="6" t="s">
        <v>45</v>
      </c>
      <c r="G90" s="17" t="str">
        <f t="shared" si="16"/>
        <v>36894.20</v>
      </c>
      <c r="H90" s="14">
        <f t="shared" si="17"/>
        <v>-25</v>
      </c>
      <c r="I90" s="26" t="s">
        <v>290</v>
      </c>
      <c r="J90" s="27" t="s">
        <v>291</v>
      </c>
      <c r="K90" s="26">
        <v>-25</v>
      </c>
      <c r="L90" s="26" t="s">
        <v>292</v>
      </c>
      <c r="M90" s="27" t="s">
        <v>50</v>
      </c>
      <c r="N90" s="27"/>
      <c r="O90" s="28" t="s">
        <v>239</v>
      </c>
      <c r="P90" s="28" t="s">
        <v>270</v>
      </c>
    </row>
    <row r="91" spans="1:16" ht="12.75" customHeight="1" thickBot="1">
      <c r="A91" s="14" t="str">
        <f t="shared" si="12"/>
        <v> MVS 8.188 </v>
      </c>
      <c r="B91" s="6" t="str">
        <f t="shared" si="13"/>
        <v>I</v>
      </c>
      <c r="C91" s="14">
        <f t="shared" si="14"/>
        <v>36894.81</v>
      </c>
      <c r="D91" s="17" t="str">
        <f t="shared" si="15"/>
        <v>vis</v>
      </c>
      <c r="E91" s="25">
        <f>VLOOKUP(C91,Active!C$21:E$973,3,FALSE)</f>
        <v>-24.993615470943997</v>
      </c>
      <c r="F91" s="6" t="s">
        <v>45</v>
      </c>
      <c r="G91" s="17" t="str">
        <f t="shared" si="16"/>
        <v>36894.81</v>
      </c>
      <c r="H91" s="14">
        <f t="shared" si="17"/>
        <v>-25</v>
      </c>
      <c r="I91" s="26" t="s">
        <v>293</v>
      </c>
      <c r="J91" s="27" t="s">
        <v>294</v>
      </c>
      <c r="K91" s="26">
        <v>-25</v>
      </c>
      <c r="L91" s="26" t="s">
        <v>295</v>
      </c>
      <c r="M91" s="27" t="s">
        <v>50</v>
      </c>
      <c r="N91" s="27"/>
      <c r="O91" s="28" t="s">
        <v>51</v>
      </c>
      <c r="P91" s="28" t="s">
        <v>52</v>
      </c>
    </row>
    <row r="92" spans="1:16" ht="12.75" customHeight="1" thickBot="1">
      <c r="A92" s="14" t="str">
        <f t="shared" si="12"/>
        <v> AC 1199.8 </v>
      </c>
      <c r="B92" s="6" t="str">
        <f t="shared" si="13"/>
        <v>I</v>
      </c>
      <c r="C92" s="14">
        <f t="shared" si="14"/>
        <v>36901.24</v>
      </c>
      <c r="D92" s="17" t="str">
        <f t="shared" si="15"/>
        <v>vis</v>
      </c>
      <c r="E92" s="25">
        <f>VLOOKUP(C92,Active!C$21:E$973,3,FALSE)</f>
        <v>-24.842964014685631</v>
      </c>
      <c r="F92" s="6" t="s">
        <v>45</v>
      </c>
      <c r="G92" s="17" t="str">
        <f t="shared" si="16"/>
        <v>36901.24</v>
      </c>
      <c r="H92" s="14">
        <f t="shared" si="17"/>
        <v>-25</v>
      </c>
      <c r="I92" s="26" t="s">
        <v>296</v>
      </c>
      <c r="J92" s="27" t="s">
        <v>297</v>
      </c>
      <c r="K92" s="26">
        <v>-25</v>
      </c>
      <c r="L92" s="26" t="s">
        <v>298</v>
      </c>
      <c r="M92" s="27" t="s">
        <v>50</v>
      </c>
      <c r="N92" s="27"/>
      <c r="O92" s="28" t="s">
        <v>239</v>
      </c>
      <c r="P92" s="28" t="s">
        <v>270</v>
      </c>
    </row>
    <row r="93" spans="1:16" ht="12.75" customHeight="1" thickBot="1">
      <c r="A93" s="14" t="str">
        <f t="shared" si="12"/>
        <v>IBVS 1852 </v>
      </c>
      <c r="B93" s="6" t="str">
        <f t="shared" si="13"/>
        <v>I</v>
      </c>
      <c r="C93" s="14">
        <f t="shared" si="14"/>
        <v>37193.396999999997</v>
      </c>
      <c r="D93" s="17" t="str">
        <f t="shared" si="15"/>
        <v>vis</v>
      </c>
      <c r="E93" s="25">
        <f>VLOOKUP(C93,Active!C$21:E$973,3,FALSE)</f>
        <v>-17.997881976415961</v>
      </c>
      <c r="F93" s="6" t="s">
        <v>45</v>
      </c>
      <c r="G93" s="17" t="str">
        <f t="shared" si="16"/>
        <v>37193.397</v>
      </c>
      <c r="H93" s="14">
        <f t="shared" si="17"/>
        <v>-18</v>
      </c>
      <c r="I93" s="26" t="s">
        <v>299</v>
      </c>
      <c r="J93" s="27" t="s">
        <v>300</v>
      </c>
      <c r="K93" s="26">
        <v>-18</v>
      </c>
      <c r="L93" s="26" t="s">
        <v>301</v>
      </c>
      <c r="M93" s="27" t="s">
        <v>50</v>
      </c>
      <c r="N93" s="27"/>
      <c r="O93" s="28" t="s">
        <v>302</v>
      </c>
      <c r="P93" s="29" t="s">
        <v>235</v>
      </c>
    </row>
    <row r="94" spans="1:16" ht="12.75" customHeight="1" thickBot="1">
      <c r="A94" s="14" t="str">
        <f t="shared" si="12"/>
        <v>IBVS 1852 </v>
      </c>
      <c r="B94" s="6" t="str">
        <f t="shared" si="13"/>
        <v>I</v>
      </c>
      <c r="C94" s="14">
        <f t="shared" si="14"/>
        <v>37492.510999999999</v>
      </c>
      <c r="D94" s="17" t="str">
        <f t="shared" si="15"/>
        <v>vis</v>
      </c>
      <c r="E94" s="25">
        <f>VLOOKUP(C94,Active!C$21:E$973,3,FALSE)</f>
        <v>-10.989801154135444</v>
      </c>
      <c r="F94" s="6" t="s">
        <v>45</v>
      </c>
      <c r="G94" s="17" t="str">
        <f t="shared" si="16"/>
        <v>37492.511</v>
      </c>
      <c r="H94" s="14">
        <f t="shared" si="17"/>
        <v>-11</v>
      </c>
      <c r="I94" s="26" t="s">
        <v>303</v>
      </c>
      <c r="J94" s="27" t="s">
        <v>304</v>
      </c>
      <c r="K94" s="26">
        <v>-11</v>
      </c>
      <c r="L94" s="26" t="s">
        <v>305</v>
      </c>
      <c r="M94" s="27" t="s">
        <v>50</v>
      </c>
      <c r="N94" s="27"/>
      <c r="O94" s="28" t="s">
        <v>234</v>
      </c>
      <c r="P94" s="29" t="s">
        <v>235</v>
      </c>
    </row>
    <row r="95" spans="1:16" ht="12.75" customHeight="1" thickBot="1">
      <c r="A95" s="14" t="str">
        <f t="shared" si="12"/>
        <v>IBVS 1852 </v>
      </c>
      <c r="B95" s="6" t="str">
        <f t="shared" si="13"/>
        <v>I</v>
      </c>
      <c r="C95" s="14">
        <f t="shared" si="14"/>
        <v>37493.476999999999</v>
      </c>
      <c r="D95" s="17" t="str">
        <f t="shared" si="15"/>
        <v>vis</v>
      </c>
      <c r="E95" s="25">
        <f>VLOOKUP(C95,Active!C$21:E$973,3,FALSE)</f>
        <v>-10.967168291500043</v>
      </c>
      <c r="F95" s="6" t="s">
        <v>45</v>
      </c>
      <c r="G95" s="17" t="str">
        <f t="shared" si="16"/>
        <v>37493.477</v>
      </c>
      <c r="H95" s="14">
        <f t="shared" si="17"/>
        <v>-11</v>
      </c>
      <c r="I95" s="26" t="s">
        <v>306</v>
      </c>
      <c r="J95" s="27" t="s">
        <v>307</v>
      </c>
      <c r="K95" s="26">
        <v>-11</v>
      </c>
      <c r="L95" s="26" t="s">
        <v>308</v>
      </c>
      <c r="M95" s="27" t="s">
        <v>50</v>
      </c>
      <c r="N95" s="27"/>
      <c r="O95" s="28" t="s">
        <v>234</v>
      </c>
      <c r="P95" s="29" t="s">
        <v>235</v>
      </c>
    </row>
    <row r="96" spans="1:16" ht="12.75" customHeight="1" thickBot="1">
      <c r="A96" s="14" t="str">
        <f t="shared" si="12"/>
        <v> MVS 8.188 </v>
      </c>
      <c r="B96" s="6" t="str">
        <f t="shared" si="13"/>
        <v>I</v>
      </c>
      <c r="C96" s="14">
        <f t="shared" si="14"/>
        <v>37493.500999999997</v>
      </c>
      <c r="D96" s="17" t="str">
        <f t="shared" si="15"/>
        <v>vis</v>
      </c>
      <c r="E96" s="25">
        <f>VLOOKUP(C96,Active!C$21:E$973,3,FALSE)</f>
        <v>-10.966605984353878</v>
      </c>
      <c r="F96" s="6" t="s">
        <v>45</v>
      </c>
      <c r="G96" s="17" t="str">
        <f t="shared" si="16"/>
        <v>37493.501</v>
      </c>
      <c r="H96" s="14">
        <f t="shared" si="17"/>
        <v>-11</v>
      </c>
      <c r="I96" s="26" t="s">
        <v>309</v>
      </c>
      <c r="J96" s="27" t="s">
        <v>310</v>
      </c>
      <c r="K96" s="26">
        <v>-11</v>
      </c>
      <c r="L96" s="26" t="s">
        <v>311</v>
      </c>
      <c r="M96" s="27" t="s">
        <v>50</v>
      </c>
      <c r="N96" s="27"/>
      <c r="O96" s="28" t="s">
        <v>286</v>
      </c>
      <c r="P96" s="28" t="s">
        <v>52</v>
      </c>
    </row>
    <row r="97" spans="1:16" ht="12.75" customHeight="1" thickBot="1">
      <c r="A97" s="14" t="str">
        <f t="shared" si="12"/>
        <v>IBVS 1852 </v>
      </c>
      <c r="B97" s="6" t="str">
        <f t="shared" si="13"/>
        <v>I</v>
      </c>
      <c r="C97" s="14">
        <f t="shared" si="14"/>
        <v>37578.277000000002</v>
      </c>
      <c r="D97" s="17" t="str">
        <f t="shared" si="15"/>
        <v>vis</v>
      </c>
      <c r="E97" s="25">
        <f>VLOOKUP(C97,Active!C$21:E$973,3,FALSE)</f>
        <v>-8.9803497081859707</v>
      </c>
      <c r="F97" s="6" t="s">
        <v>45</v>
      </c>
      <c r="G97" s="17" t="str">
        <f t="shared" si="16"/>
        <v>37578.277</v>
      </c>
      <c r="H97" s="14">
        <f t="shared" si="17"/>
        <v>-9</v>
      </c>
      <c r="I97" s="26" t="s">
        <v>312</v>
      </c>
      <c r="J97" s="27" t="s">
        <v>313</v>
      </c>
      <c r="K97" s="26">
        <v>-9</v>
      </c>
      <c r="L97" s="26" t="s">
        <v>314</v>
      </c>
      <c r="M97" s="27" t="s">
        <v>50</v>
      </c>
      <c r="N97" s="27"/>
      <c r="O97" s="28" t="s">
        <v>302</v>
      </c>
      <c r="P97" s="29" t="s">
        <v>235</v>
      </c>
    </row>
    <row r="98" spans="1:16" ht="12.75" customHeight="1" thickBot="1">
      <c r="A98" s="14" t="str">
        <f t="shared" si="12"/>
        <v> MVS 8.188 </v>
      </c>
      <c r="B98" s="6" t="str">
        <f t="shared" si="13"/>
        <v>I</v>
      </c>
      <c r="C98" s="14">
        <f t="shared" si="14"/>
        <v>37578.303999999996</v>
      </c>
      <c r="D98" s="17" t="str">
        <f t="shared" si="15"/>
        <v>vis</v>
      </c>
      <c r="E98" s="25">
        <f>VLOOKUP(C98,Active!C$21:E$973,3,FALSE)</f>
        <v>-8.9797171126465987</v>
      </c>
      <c r="F98" s="6" t="s">
        <v>45</v>
      </c>
      <c r="G98" s="17" t="str">
        <f t="shared" si="16"/>
        <v>37578.304</v>
      </c>
      <c r="H98" s="14">
        <f t="shared" si="17"/>
        <v>-9</v>
      </c>
      <c r="I98" s="26" t="s">
        <v>315</v>
      </c>
      <c r="J98" s="27" t="s">
        <v>316</v>
      </c>
      <c r="K98" s="26">
        <v>-9</v>
      </c>
      <c r="L98" s="26" t="s">
        <v>317</v>
      </c>
      <c r="M98" s="27" t="s">
        <v>50</v>
      </c>
      <c r="N98" s="27"/>
      <c r="O98" s="28" t="s">
        <v>286</v>
      </c>
      <c r="P98" s="28" t="s">
        <v>52</v>
      </c>
    </row>
    <row r="99" spans="1:16" ht="12.75" customHeight="1" thickBot="1">
      <c r="A99" s="14" t="str">
        <f t="shared" si="12"/>
        <v>IBVS 39 </v>
      </c>
      <c r="B99" s="6" t="str">
        <f t="shared" si="13"/>
        <v>I</v>
      </c>
      <c r="C99" s="14">
        <f t="shared" si="14"/>
        <v>37578.311999999998</v>
      </c>
      <c r="D99" s="17" t="str">
        <f t="shared" si="15"/>
        <v>vis</v>
      </c>
      <c r="E99" s="25">
        <f>VLOOKUP(C99,Active!C$21:E$973,3,FALSE)</f>
        <v>-8.9795296769311523</v>
      </c>
      <c r="F99" s="6" t="s">
        <v>45</v>
      </c>
      <c r="G99" s="17" t="str">
        <f t="shared" si="16"/>
        <v>37578.312</v>
      </c>
      <c r="H99" s="14">
        <f t="shared" si="17"/>
        <v>-9</v>
      </c>
      <c r="I99" s="26" t="s">
        <v>318</v>
      </c>
      <c r="J99" s="27" t="s">
        <v>319</v>
      </c>
      <c r="K99" s="26">
        <v>-9</v>
      </c>
      <c r="L99" s="26" t="s">
        <v>190</v>
      </c>
      <c r="M99" s="27" t="s">
        <v>50</v>
      </c>
      <c r="N99" s="27"/>
      <c r="O99" s="28" t="s">
        <v>59</v>
      </c>
      <c r="P99" s="29" t="s">
        <v>60</v>
      </c>
    </row>
    <row r="100" spans="1:16" ht="12.75" customHeight="1" thickBot="1">
      <c r="A100" s="14" t="str">
        <f t="shared" si="12"/>
        <v>IBVS 39 </v>
      </c>
      <c r="B100" s="6" t="str">
        <f t="shared" si="13"/>
        <v>I</v>
      </c>
      <c r="C100" s="14">
        <f t="shared" si="14"/>
        <v>37874.463000000003</v>
      </c>
      <c r="D100" s="17" t="str">
        <f t="shared" si="15"/>
        <v>vis</v>
      </c>
      <c r="E100" s="25">
        <f>VLOOKUP(C100,Active!C$21:E$973,3,FALSE)</f>
        <v>-2.0408703577444065</v>
      </c>
      <c r="F100" s="6" t="s">
        <v>45</v>
      </c>
      <c r="G100" s="17" t="str">
        <f t="shared" si="16"/>
        <v>37874.463</v>
      </c>
      <c r="H100" s="14">
        <f t="shared" si="17"/>
        <v>-2</v>
      </c>
      <c r="I100" s="26" t="s">
        <v>320</v>
      </c>
      <c r="J100" s="27" t="s">
        <v>321</v>
      </c>
      <c r="K100" s="26">
        <v>-2</v>
      </c>
      <c r="L100" s="26" t="s">
        <v>322</v>
      </c>
      <c r="M100" s="27" t="s">
        <v>50</v>
      </c>
      <c r="N100" s="27"/>
      <c r="O100" s="28" t="s">
        <v>224</v>
      </c>
      <c r="P100" s="29" t="s">
        <v>60</v>
      </c>
    </row>
    <row r="101" spans="1:16" ht="12.75" customHeight="1" thickBot="1">
      <c r="A101" s="14" t="str">
        <f t="shared" si="12"/>
        <v>IBVS 1282 </v>
      </c>
      <c r="B101" s="6" t="str">
        <f t="shared" si="13"/>
        <v>I</v>
      </c>
      <c r="C101" s="14">
        <f t="shared" si="14"/>
        <v>37874.648000000001</v>
      </c>
      <c r="D101" s="17" t="str">
        <f t="shared" si="15"/>
        <v>vis</v>
      </c>
      <c r="E101" s="25">
        <f>VLOOKUP(C101,Active!C$21:E$973,3,FALSE)</f>
        <v>-2.0365359068256743</v>
      </c>
      <c r="F101" s="6" t="s">
        <v>45</v>
      </c>
      <c r="G101" s="17" t="str">
        <f t="shared" si="16"/>
        <v>37874.648</v>
      </c>
      <c r="H101" s="14">
        <f t="shared" si="17"/>
        <v>-2</v>
      </c>
      <c r="I101" s="26" t="s">
        <v>323</v>
      </c>
      <c r="J101" s="27" t="s">
        <v>324</v>
      </c>
      <c r="K101" s="26">
        <v>-2</v>
      </c>
      <c r="L101" s="26" t="s">
        <v>325</v>
      </c>
      <c r="M101" s="27" t="s">
        <v>50</v>
      </c>
      <c r="N101" s="27"/>
      <c r="O101" s="28" t="s">
        <v>73</v>
      </c>
      <c r="P101" s="29" t="s">
        <v>74</v>
      </c>
    </row>
    <row r="102" spans="1:16" ht="12.75" customHeight="1" thickBot="1">
      <c r="A102" s="14" t="str">
        <f t="shared" si="12"/>
        <v>IBVS 39 </v>
      </c>
      <c r="B102" s="6" t="str">
        <f t="shared" si="13"/>
        <v>I</v>
      </c>
      <c r="C102" s="14">
        <f t="shared" si="14"/>
        <v>37875.438000000002</v>
      </c>
      <c r="D102" s="17" t="str">
        <f t="shared" si="15"/>
        <v>vis</v>
      </c>
      <c r="E102" s="25">
        <f>VLOOKUP(C102,Active!C$21:E$973,3,FALSE)</f>
        <v>-2.0180266299292144</v>
      </c>
      <c r="F102" s="6" t="s">
        <v>45</v>
      </c>
      <c r="G102" s="17" t="str">
        <f t="shared" si="16"/>
        <v>37875.438</v>
      </c>
      <c r="H102" s="14">
        <f t="shared" si="17"/>
        <v>-2</v>
      </c>
      <c r="I102" s="26" t="s">
        <v>326</v>
      </c>
      <c r="J102" s="27" t="s">
        <v>327</v>
      </c>
      <c r="K102" s="26">
        <v>-2</v>
      </c>
      <c r="L102" s="26" t="s">
        <v>328</v>
      </c>
      <c r="M102" s="27" t="s">
        <v>50</v>
      </c>
      <c r="N102" s="27"/>
      <c r="O102" s="28" t="s">
        <v>224</v>
      </c>
      <c r="P102" s="29" t="s">
        <v>60</v>
      </c>
    </row>
    <row r="103" spans="1:16" ht="12.75" customHeight="1" thickBot="1">
      <c r="A103" s="14" t="str">
        <f t="shared" si="12"/>
        <v>IBVS 1282 </v>
      </c>
      <c r="B103" s="6" t="str">
        <f t="shared" si="13"/>
        <v>I</v>
      </c>
      <c r="C103" s="14">
        <f t="shared" si="14"/>
        <v>37875.644999999997</v>
      </c>
      <c r="D103" s="17" t="str">
        <f t="shared" si="15"/>
        <v>vis</v>
      </c>
      <c r="E103" s="25">
        <f>VLOOKUP(C103,Active!C$21:E$973,3,FALSE)</f>
        <v>-2.0131767307931789</v>
      </c>
      <c r="F103" s="6" t="s">
        <v>45</v>
      </c>
      <c r="G103" s="17" t="str">
        <f t="shared" si="16"/>
        <v>37875.645</v>
      </c>
      <c r="H103" s="14">
        <f t="shared" si="17"/>
        <v>-2</v>
      </c>
      <c r="I103" s="26" t="s">
        <v>329</v>
      </c>
      <c r="J103" s="27" t="s">
        <v>330</v>
      </c>
      <c r="K103" s="26">
        <v>-2</v>
      </c>
      <c r="L103" s="26" t="s">
        <v>331</v>
      </c>
      <c r="M103" s="27" t="s">
        <v>50</v>
      </c>
      <c r="N103" s="27"/>
      <c r="O103" s="28" t="s">
        <v>73</v>
      </c>
      <c r="P103" s="29" t="s">
        <v>74</v>
      </c>
    </row>
    <row r="104" spans="1:16" ht="12.75" customHeight="1" thickBot="1">
      <c r="A104" s="14" t="str">
        <f t="shared" si="12"/>
        <v>IBVS 1282 </v>
      </c>
      <c r="B104" s="6" t="str">
        <f t="shared" si="13"/>
        <v>I</v>
      </c>
      <c r="C104" s="14">
        <f t="shared" si="14"/>
        <v>37876.697</v>
      </c>
      <c r="D104" s="17" t="str">
        <f t="shared" si="15"/>
        <v>vis</v>
      </c>
      <c r="E104" s="25">
        <f>VLOOKUP(C104,Active!C$21:E$973,3,FALSE)</f>
        <v>-1.9885289342170831</v>
      </c>
      <c r="F104" s="6" t="s">
        <v>45</v>
      </c>
      <c r="G104" s="17" t="str">
        <f t="shared" si="16"/>
        <v>37876.697</v>
      </c>
      <c r="H104" s="14">
        <f t="shared" si="17"/>
        <v>-2</v>
      </c>
      <c r="I104" s="26" t="s">
        <v>332</v>
      </c>
      <c r="J104" s="27" t="s">
        <v>333</v>
      </c>
      <c r="K104" s="26">
        <v>-2</v>
      </c>
      <c r="L104" s="26" t="s">
        <v>334</v>
      </c>
      <c r="M104" s="27" t="s">
        <v>50</v>
      </c>
      <c r="N104" s="27"/>
      <c r="O104" s="28" t="s">
        <v>73</v>
      </c>
      <c r="P104" s="29" t="s">
        <v>74</v>
      </c>
    </row>
    <row r="105" spans="1:16" ht="12.75" customHeight="1" thickBot="1">
      <c r="A105" s="14" t="str">
        <f t="shared" si="12"/>
        <v>IBVS 39 </v>
      </c>
      <c r="B105" s="6" t="str">
        <f t="shared" si="13"/>
        <v>I</v>
      </c>
      <c r="C105" s="14">
        <f t="shared" si="14"/>
        <v>37877.468000000001</v>
      </c>
      <c r="D105" s="17" t="str">
        <f t="shared" si="15"/>
        <v>vis</v>
      </c>
      <c r="E105" s="25">
        <f>VLOOKUP(C105,Active!C$21:E$973,3,FALSE)</f>
        <v>-1.9704648171447203</v>
      </c>
      <c r="F105" s="6" t="s">
        <v>45</v>
      </c>
      <c r="G105" s="17" t="str">
        <f t="shared" si="16"/>
        <v>37877.468</v>
      </c>
      <c r="H105" s="14">
        <f t="shared" si="17"/>
        <v>-2</v>
      </c>
      <c r="I105" s="26" t="s">
        <v>335</v>
      </c>
      <c r="J105" s="27" t="s">
        <v>336</v>
      </c>
      <c r="K105" s="26">
        <v>-2</v>
      </c>
      <c r="L105" s="26" t="s">
        <v>337</v>
      </c>
      <c r="M105" s="27" t="s">
        <v>50</v>
      </c>
      <c r="N105" s="27"/>
      <c r="O105" s="28" t="s">
        <v>224</v>
      </c>
      <c r="P105" s="29" t="s">
        <v>60</v>
      </c>
    </row>
    <row r="106" spans="1:16" ht="12.75" customHeight="1" thickBot="1">
      <c r="A106" s="14" t="str">
        <f t="shared" si="12"/>
        <v>IBVS 1852 </v>
      </c>
      <c r="B106" s="6" t="str">
        <f t="shared" si="13"/>
        <v>I</v>
      </c>
      <c r="C106" s="14">
        <f t="shared" si="14"/>
        <v>37960.264999999999</v>
      </c>
      <c r="D106" s="17" t="str">
        <f t="shared" si="15"/>
        <v>vis</v>
      </c>
      <c r="E106" s="25">
        <f>VLOOKUP(C106,Active!C$21:E$973,3,FALSE)</f>
        <v>-3.0575451075770678E-2</v>
      </c>
      <c r="F106" s="6" t="s">
        <v>45</v>
      </c>
      <c r="G106" s="17" t="str">
        <f t="shared" si="16"/>
        <v>37960.265</v>
      </c>
      <c r="H106" s="14">
        <f t="shared" si="17"/>
        <v>0</v>
      </c>
      <c r="I106" s="26" t="s">
        <v>338</v>
      </c>
      <c r="J106" s="27" t="s">
        <v>339</v>
      </c>
      <c r="K106" s="26">
        <v>0</v>
      </c>
      <c r="L106" s="26" t="s">
        <v>340</v>
      </c>
      <c r="M106" s="27" t="s">
        <v>50</v>
      </c>
      <c r="N106" s="27"/>
      <c r="O106" s="28" t="s">
        <v>302</v>
      </c>
      <c r="P106" s="29" t="s">
        <v>235</v>
      </c>
    </row>
    <row r="107" spans="1:16" ht="12.75" customHeight="1" thickBot="1">
      <c r="A107" s="14" t="str">
        <f t="shared" ref="A107:A138" si="18">P107</f>
        <v>IBVS 39 </v>
      </c>
      <c r="B107" s="6" t="str">
        <f t="shared" ref="B107:B138" si="19">IF(H107=INT(H107),"I","II")</f>
        <v>I</v>
      </c>
      <c r="C107" s="14">
        <f t="shared" ref="C107:C138" si="20">1*G107</f>
        <v>37960.303</v>
      </c>
      <c r="D107" s="17" t="str">
        <f t="shared" ref="D107:D138" si="21">VLOOKUP(F107,I$1:J$5,2,FALSE)</f>
        <v>vis</v>
      </c>
      <c r="E107" s="25">
        <f>VLOOKUP(C107,Active!C$21:E$973,3,FALSE)</f>
        <v>-2.9685131427576606E-2</v>
      </c>
      <c r="F107" s="6" t="s">
        <v>45</v>
      </c>
      <c r="G107" s="17" t="str">
        <f t="shared" ref="G107:G138" si="22">MID(I107,3,LEN(I107)-3)</f>
        <v>37960.303</v>
      </c>
      <c r="H107" s="14">
        <f t="shared" ref="H107:H138" si="23">1*K107</f>
        <v>0</v>
      </c>
      <c r="I107" s="26" t="s">
        <v>341</v>
      </c>
      <c r="J107" s="27" t="s">
        <v>342</v>
      </c>
      <c r="K107" s="26">
        <v>0</v>
      </c>
      <c r="L107" s="26" t="s">
        <v>343</v>
      </c>
      <c r="M107" s="27" t="s">
        <v>50</v>
      </c>
      <c r="N107" s="27"/>
      <c r="O107" s="28" t="s">
        <v>59</v>
      </c>
      <c r="P107" s="29" t="s">
        <v>60</v>
      </c>
    </row>
    <row r="108" spans="1:16" ht="12.75" customHeight="1" thickBot="1">
      <c r="A108" s="14" t="str">
        <f t="shared" si="18"/>
        <v> MVS 8.188 </v>
      </c>
      <c r="B108" s="6" t="str">
        <f t="shared" si="19"/>
        <v>I</v>
      </c>
      <c r="C108" s="14">
        <f t="shared" si="20"/>
        <v>37961.271000000001</v>
      </c>
      <c r="D108" s="17" t="str">
        <f t="shared" si="21"/>
        <v>vis</v>
      </c>
      <c r="E108" s="25">
        <f>VLOOKUP(C108,Active!C$21:E$973,3,FALSE)</f>
        <v>-7.0054098633141135E-3</v>
      </c>
      <c r="F108" s="6" t="s">
        <v>45</v>
      </c>
      <c r="G108" s="17" t="str">
        <f t="shared" si="22"/>
        <v>37961.271</v>
      </c>
      <c r="H108" s="14">
        <f t="shared" si="23"/>
        <v>0</v>
      </c>
      <c r="I108" s="26" t="s">
        <v>344</v>
      </c>
      <c r="J108" s="27" t="s">
        <v>345</v>
      </c>
      <c r="K108" s="26">
        <v>0</v>
      </c>
      <c r="L108" s="26" t="s">
        <v>346</v>
      </c>
      <c r="M108" s="27" t="s">
        <v>50</v>
      </c>
      <c r="N108" s="27"/>
      <c r="O108" s="28" t="s">
        <v>286</v>
      </c>
      <c r="P108" s="28" t="s">
        <v>52</v>
      </c>
    </row>
    <row r="109" spans="1:16" ht="12.75" customHeight="1" thickBot="1">
      <c r="A109" s="14" t="str">
        <f t="shared" si="18"/>
        <v> MVS 8.188 </v>
      </c>
      <c r="B109" s="6" t="str">
        <f t="shared" si="19"/>
        <v>I</v>
      </c>
      <c r="C109" s="14">
        <f t="shared" si="20"/>
        <v>37961.339999999997</v>
      </c>
      <c r="D109" s="17" t="str">
        <f t="shared" si="21"/>
        <v>vis</v>
      </c>
      <c r="E109" s="25">
        <f>VLOOKUP(C109,Active!C$21:E$973,3,FALSE)</f>
        <v>-5.3887768180257258E-3</v>
      </c>
      <c r="F109" s="6" t="s">
        <v>45</v>
      </c>
      <c r="G109" s="17" t="str">
        <f t="shared" si="22"/>
        <v>37961.34</v>
      </c>
      <c r="H109" s="14">
        <f t="shared" si="23"/>
        <v>0</v>
      </c>
      <c r="I109" s="26" t="s">
        <v>347</v>
      </c>
      <c r="J109" s="27" t="s">
        <v>348</v>
      </c>
      <c r="K109" s="26">
        <v>0</v>
      </c>
      <c r="L109" s="26" t="s">
        <v>349</v>
      </c>
      <c r="M109" s="27" t="s">
        <v>50</v>
      </c>
      <c r="N109" s="27"/>
      <c r="O109" s="28" t="s">
        <v>51</v>
      </c>
      <c r="P109" s="28" t="s">
        <v>52</v>
      </c>
    </row>
    <row r="110" spans="1:16" ht="12.75" customHeight="1" thickBot="1">
      <c r="A110" s="14" t="str">
        <f t="shared" si="18"/>
        <v>IBVS 1852 </v>
      </c>
      <c r="B110" s="6" t="str">
        <f t="shared" si="19"/>
        <v>I</v>
      </c>
      <c r="C110" s="14">
        <f t="shared" si="20"/>
        <v>37962.277000000002</v>
      </c>
      <c r="D110" s="17" t="str">
        <f t="shared" si="21"/>
        <v>vis</v>
      </c>
      <c r="E110" s="25">
        <f>VLOOKUP(C110,Active!C$21:E$973,3,FALSE)</f>
        <v>1.6564631349142451E-2</v>
      </c>
      <c r="F110" s="6" t="s">
        <v>45</v>
      </c>
      <c r="G110" s="17" t="str">
        <f t="shared" si="22"/>
        <v>37962.277</v>
      </c>
      <c r="H110" s="14">
        <f t="shared" si="23"/>
        <v>0</v>
      </c>
      <c r="I110" s="26" t="s">
        <v>350</v>
      </c>
      <c r="J110" s="27" t="s">
        <v>351</v>
      </c>
      <c r="K110" s="26">
        <v>0</v>
      </c>
      <c r="L110" s="26" t="s">
        <v>352</v>
      </c>
      <c r="M110" s="27" t="s">
        <v>50</v>
      </c>
      <c r="N110" s="27"/>
      <c r="O110" s="28" t="s">
        <v>302</v>
      </c>
      <c r="P110" s="29" t="s">
        <v>235</v>
      </c>
    </row>
    <row r="111" spans="1:16" ht="12.75" customHeight="1" thickBot="1">
      <c r="A111" s="14" t="str">
        <f t="shared" si="18"/>
        <v> AC 1199.8 </v>
      </c>
      <c r="B111" s="6" t="str">
        <f t="shared" si="19"/>
        <v>I</v>
      </c>
      <c r="C111" s="14">
        <f t="shared" si="20"/>
        <v>37962.29</v>
      </c>
      <c r="D111" s="17" t="str">
        <f t="shared" si="21"/>
        <v>vis</v>
      </c>
      <c r="E111" s="25">
        <f>VLOOKUP(C111,Active!C$21:E$973,3,FALSE)</f>
        <v>1.6869214386655611E-2</v>
      </c>
      <c r="F111" s="6" t="s">
        <v>45</v>
      </c>
      <c r="G111" s="17" t="str">
        <f t="shared" si="22"/>
        <v>37962.29</v>
      </c>
      <c r="H111" s="14">
        <f t="shared" si="23"/>
        <v>0</v>
      </c>
      <c r="I111" s="26" t="s">
        <v>353</v>
      </c>
      <c r="J111" s="27" t="s">
        <v>354</v>
      </c>
      <c r="K111" s="26">
        <v>0</v>
      </c>
      <c r="L111" s="26" t="s">
        <v>355</v>
      </c>
      <c r="M111" s="27" t="s">
        <v>50</v>
      </c>
      <c r="N111" s="27"/>
      <c r="O111" s="28" t="s">
        <v>239</v>
      </c>
      <c r="P111" s="28" t="s">
        <v>270</v>
      </c>
    </row>
    <row r="112" spans="1:16" ht="12.75" customHeight="1" thickBot="1">
      <c r="A112" s="14" t="str">
        <f t="shared" si="18"/>
        <v> MVS 8.188 </v>
      </c>
      <c r="B112" s="6" t="str">
        <f t="shared" si="19"/>
        <v>I</v>
      </c>
      <c r="C112" s="14">
        <f t="shared" si="20"/>
        <v>37962.303999999996</v>
      </c>
      <c r="D112" s="17" t="str">
        <f t="shared" si="21"/>
        <v>vis</v>
      </c>
      <c r="E112" s="25">
        <f>VLOOKUP(C112,Active!C$21:E$973,3,FALSE)</f>
        <v>1.7197226888514182E-2</v>
      </c>
      <c r="F112" s="6" t="s">
        <v>45</v>
      </c>
      <c r="G112" s="17" t="str">
        <f t="shared" si="22"/>
        <v>37962.304</v>
      </c>
      <c r="H112" s="14">
        <f t="shared" si="23"/>
        <v>0</v>
      </c>
      <c r="I112" s="26" t="s">
        <v>356</v>
      </c>
      <c r="J112" s="27" t="s">
        <v>357</v>
      </c>
      <c r="K112" s="26">
        <v>0</v>
      </c>
      <c r="L112" s="26" t="s">
        <v>358</v>
      </c>
      <c r="M112" s="27" t="s">
        <v>50</v>
      </c>
      <c r="N112" s="27"/>
      <c r="O112" s="28" t="s">
        <v>286</v>
      </c>
      <c r="P112" s="28" t="s">
        <v>52</v>
      </c>
    </row>
    <row r="113" spans="1:16" ht="12.75" customHeight="1" thickBot="1">
      <c r="A113" s="14" t="str">
        <f t="shared" si="18"/>
        <v>IBVS 1852 </v>
      </c>
      <c r="B113" s="6" t="str">
        <f t="shared" si="19"/>
        <v>I</v>
      </c>
      <c r="C113" s="14">
        <f t="shared" si="20"/>
        <v>37963.296000000002</v>
      </c>
      <c r="D113" s="17" t="str">
        <f t="shared" si="21"/>
        <v>vis</v>
      </c>
      <c r="E113" s="25">
        <f>VLOOKUP(C113,Active!C$21:E$973,3,FALSE)</f>
        <v>4.0439255599112177E-2</v>
      </c>
      <c r="F113" s="6" t="s">
        <v>45</v>
      </c>
      <c r="G113" s="17" t="str">
        <f t="shared" si="22"/>
        <v>37963.296</v>
      </c>
      <c r="H113" s="14">
        <f t="shared" si="23"/>
        <v>0</v>
      </c>
      <c r="I113" s="26" t="s">
        <v>359</v>
      </c>
      <c r="J113" s="27" t="s">
        <v>360</v>
      </c>
      <c r="K113" s="26">
        <v>0</v>
      </c>
      <c r="L113" s="26" t="s">
        <v>361</v>
      </c>
      <c r="M113" s="27" t="s">
        <v>50</v>
      </c>
      <c r="N113" s="27"/>
      <c r="O113" s="28" t="s">
        <v>302</v>
      </c>
      <c r="P113" s="29" t="s">
        <v>235</v>
      </c>
    </row>
    <row r="114" spans="1:16" ht="12.75" customHeight="1" thickBot="1">
      <c r="A114" s="14" t="str">
        <f t="shared" si="18"/>
        <v>IBVS 39 </v>
      </c>
      <c r="B114" s="6" t="str">
        <f t="shared" si="19"/>
        <v>II</v>
      </c>
      <c r="C114" s="14">
        <f t="shared" si="20"/>
        <v>38206.476000000002</v>
      </c>
      <c r="D114" s="17" t="str">
        <f t="shared" si="21"/>
        <v>vis</v>
      </c>
      <c r="E114" s="25">
        <f>VLOOKUP(C114,Active!C$21:E$973,3,FALSE)</f>
        <v>5.7380164146828392</v>
      </c>
      <c r="F114" s="6" t="s">
        <v>45</v>
      </c>
      <c r="G114" s="17" t="str">
        <f t="shared" si="22"/>
        <v>38206.476</v>
      </c>
      <c r="H114" s="14">
        <f t="shared" si="23"/>
        <v>5.5</v>
      </c>
      <c r="I114" s="26" t="s">
        <v>362</v>
      </c>
      <c r="J114" s="27" t="s">
        <v>363</v>
      </c>
      <c r="K114" s="26">
        <v>5.5</v>
      </c>
      <c r="L114" s="26" t="s">
        <v>364</v>
      </c>
      <c r="M114" s="27" t="s">
        <v>50</v>
      </c>
      <c r="N114" s="27"/>
      <c r="O114" s="28" t="s">
        <v>224</v>
      </c>
      <c r="P114" s="29" t="s">
        <v>60</v>
      </c>
    </row>
    <row r="115" spans="1:16" ht="12.75" customHeight="1" thickBot="1">
      <c r="A115" s="14" t="str">
        <f t="shared" si="18"/>
        <v>IBVS 39 </v>
      </c>
      <c r="B115" s="6" t="str">
        <f t="shared" si="19"/>
        <v>I</v>
      </c>
      <c r="C115" s="14">
        <f t="shared" si="20"/>
        <v>38217.425999999999</v>
      </c>
      <c r="D115" s="17" t="str">
        <f t="shared" si="21"/>
        <v>vis</v>
      </c>
      <c r="E115" s="25">
        <f>VLOOKUP(C115,Active!C$21:E$973,3,FALSE)</f>
        <v>5.9945690501460769</v>
      </c>
      <c r="F115" s="6" t="s">
        <v>45</v>
      </c>
      <c r="G115" s="17" t="str">
        <f t="shared" si="22"/>
        <v>38217.426</v>
      </c>
      <c r="H115" s="14">
        <f t="shared" si="23"/>
        <v>6</v>
      </c>
      <c r="I115" s="26" t="s">
        <v>365</v>
      </c>
      <c r="J115" s="27" t="s">
        <v>366</v>
      </c>
      <c r="K115" s="26">
        <v>6</v>
      </c>
      <c r="L115" s="26" t="s">
        <v>367</v>
      </c>
      <c r="M115" s="27" t="s">
        <v>50</v>
      </c>
      <c r="N115" s="27"/>
      <c r="O115" s="28" t="s">
        <v>224</v>
      </c>
      <c r="P115" s="29" t="s">
        <v>60</v>
      </c>
    </row>
    <row r="116" spans="1:16" ht="12.75" customHeight="1" thickBot="1">
      <c r="A116" s="14" t="str">
        <f t="shared" si="18"/>
        <v>IBVS 39 </v>
      </c>
      <c r="B116" s="6" t="str">
        <f t="shared" si="19"/>
        <v>II</v>
      </c>
      <c r="C116" s="14">
        <f t="shared" si="20"/>
        <v>38286.368999999999</v>
      </c>
      <c r="D116" s="17" t="str">
        <f t="shared" si="21"/>
        <v>vis</v>
      </c>
      <c r="E116" s="25">
        <f>VLOOKUP(C116,Active!C$21:E$973,3,FALSE)</f>
        <v>7.6098666160590014</v>
      </c>
      <c r="F116" s="6" t="s">
        <v>45</v>
      </c>
      <c r="G116" s="17" t="str">
        <f t="shared" si="22"/>
        <v>38286.369</v>
      </c>
      <c r="H116" s="14">
        <f t="shared" si="23"/>
        <v>7.5</v>
      </c>
      <c r="I116" s="26" t="s">
        <v>368</v>
      </c>
      <c r="J116" s="27" t="s">
        <v>369</v>
      </c>
      <c r="K116" s="26">
        <v>7.5</v>
      </c>
      <c r="L116" s="26" t="s">
        <v>370</v>
      </c>
      <c r="M116" s="27" t="s">
        <v>50</v>
      </c>
      <c r="N116" s="27"/>
      <c r="O116" s="28" t="s">
        <v>224</v>
      </c>
      <c r="P116" s="29" t="s">
        <v>60</v>
      </c>
    </row>
    <row r="117" spans="1:16" ht="12.75" customHeight="1" thickBot="1">
      <c r="A117" s="14" t="str">
        <f t="shared" si="18"/>
        <v>IBVS 39 </v>
      </c>
      <c r="B117" s="6" t="str">
        <f t="shared" si="19"/>
        <v>I</v>
      </c>
      <c r="C117" s="14">
        <f t="shared" si="20"/>
        <v>38340.271999999997</v>
      </c>
      <c r="D117" s="17" t="str">
        <f t="shared" si="21"/>
        <v>vis</v>
      </c>
      <c r="E117" s="25">
        <f>VLOOKUP(C117,Active!C$21:E$973,3,FALSE)</f>
        <v>8.8727850370067802</v>
      </c>
      <c r="F117" s="6" t="s">
        <v>45</v>
      </c>
      <c r="G117" s="17" t="str">
        <f t="shared" si="22"/>
        <v>38340.272</v>
      </c>
      <c r="H117" s="14">
        <f t="shared" si="23"/>
        <v>9</v>
      </c>
      <c r="I117" s="26" t="s">
        <v>371</v>
      </c>
      <c r="J117" s="27" t="s">
        <v>372</v>
      </c>
      <c r="K117" s="26">
        <v>9</v>
      </c>
      <c r="L117" s="26" t="s">
        <v>373</v>
      </c>
      <c r="M117" s="27" t="s">
        <v>50</v>
      </c>
      <c r="N117" s="27"/>
      <c r="O117" s="28" t="s">
        <v>224</v>
      </c>
      <c r="P117" s="29" t="s">
        <v>60</v>
      </c>
    </row>
    <row r="118" spans="1:16" ht="12.75" customHeight="1" thickBot="1">
      <c r="A118" s="14" t="str">
        <f t="shared" si="18"/>
        <v> BRNO 6 </v>
      </c>
      <c r="B118" s="6" t="str">
        <f t="shared" si="19"/>
        <v>II</v>
      </c>
      <c r="C118" s="14">
        <f t="shared" si="20"/>
        <v>38584.451999999997</v>
      </c>
      <c r="D118" s="17" t="str">
        <f t="shared" si="21"/>
        <v>vis</v>
      </c>
      <c r="E118" s="25">
        <f>VLOOKUP(C118,Active!C$21:E$973,3,FALSE)</f>
        <v>14.593791660516381</v>
      </c>
      <c r="F118" s="6" t="s">
        <v>45</v>
      </c>
      <c r="G118" s="17" t="str">
        <f t="shared" si="22"/>
        <v>38584.452</v>
      </c>
      <c r="H118" s="14">
        <f t="shared" si="23"/>
        <v>14.5</v>
      </c>
      <c r="I118" s="26" t="s">
        <v>374</v>
      </c>
      <c r="J118" s="27" t="s">
        <v>375</v>
      </c>
      <c r="K118" s="26">
        <v>14.5</v>
      </c>
      <c r="L118" s="26" t="s">
        <v>376</v>
      </c>
      <c r="M118" s="27" t="s">
        <v>377</v>
      </c>
      <c r="N118" s="27"/>
      <c r="O118" s="28" t="s">
        <v>378</v>
      </c>
      <c r="P118" s="28" t="s">
        <v>379</v>
      </c>
    </row>
    <row r="119" spans="1:16" ht="12.75" customHeight="1" thickBot="1">
      <c r="A119" s="14" t="str">
        <f t="shared" si="18"/>
        <v> BRNO 6 </v>
      </c>
      <c r="B119" s="6" t="str">
        <f t="shared" si="19"/>
        <v>II</v>
      </c>
      <c r="C119" s="14">
        <f t="shared" si="20"/>
        <v>38584.464999999997</v>
      </c>
      <c r="D119" s="17" t="str">
        <f t="shared" si="21"/>
        <v>vis</v>
      </c>
      <c r="E119" s="25">
        <f>VLOOKUP(C119,Active!C$21:E$973,3,FALSE)</f>
        <v>14.594096243553894</v>
      </c>
      <c r="F119" s="6" t="s">
        <v>45</v>
      </c>
      <c r="G119" s="17" t="str">
        <f t="shared" si="22"/>
        <v>38584.465</v>
      </c>
      <c r="H119" s="14">
        <f t="shared" si="23"/>
        <v>14.5</v>
      </c>
      <c r="I119" s="26" t="s">
        <v>380</v>
      </c>
      <c r="J119" s="27" t="s">
        <v>381</v>
      </c>
      <c r="K119" s="26">
        <v>14.5</v>
      </c>
      <c r="L119" s="26" t="s">
        <v>382</v>
      </c>
      <c r="M119" s="27" t="s">
        <v>377</v>
      </c>
      <c r="N119" s="27"/>
      <c r="O119" s="28" t="s">
        <v>383</v>
      </c>
      <c r="P119" s="28" t="s">
        <v>379</v>
      </c>
    </row>
    <row r="120" spans="1:16" ht="12.75" customHeight="1" thickBot="1">
      <c r="A120" s="14" t="str">
        <f t="shared" si="18"/>
        <v> BRNO 6 </v>
      </c>
      <c r="B120" s="6" t="str">
        <f t="shared" si="19"/>
        <v>II</v>
      </c>
      <c r="C120" s="14">
        <f t="shared" si="20"/>
        <v>38584.468999999997</v>
      </c>
      <c r="D120" s="17" t="str">
        <f t="shared" si="21"/>
        <v>vis</v>
      </c>
      <c r="E120" s="25">
        <f>VLOOKUP(C120,Active!C$21:E$973,3,FALSE)</f>
        <v>14.594189961411615</v>
      </c>
      <c r="F120" s="6" t="s">
        <v>45</v>
      </c>
      <c r="G120" s="17" t="str">
        <f t="shared" si="22"/>
        <v>38584.469</v>
      </c>
      <c r="H120" s="14">
        <f t="shared" si="23"/>
        <v>14.5</v>
      </c>
      <c r="I120" s="26" t="s">
        <v>384</v>
      </c>
      <c r="J120" s="27" t="s">
        <v>385</v>
      </c>
      <c r="K120" s="26">
        <v>14.5</v>
      </c>
      <c r="L120" s="26" t="s">
        <v>386</v>
      </c>
      <c r="M120" s="27" t="s">
        <v>377</v>
      </c>
      <c r="N120" s="27"/>
      <c r="O120" s="28" t="s">
        <v>387</v>
      </c>
      <c r="P120" s="28" t="s">
        <v>379</v>
      </c>
    </row>
    <row r="121" spans="1:16" ht="12.75" customHeight="1" thickBot="1">
      <c r="A121" s="14" t="str">
        <f t="shared" si="18"/>
        <v> BRNO 6 </v>
      </c>
      <c r="B121" s="6" t="str">
        <f t="shared" si="19"/>
        <v>II</v>
      </c>
      <c r="C121" s="14">
        <f t="shared" si="20"/>
        <v>38584.476999999999</v>
      </c>
      <c r="D121" s="17" t="str">
        <f t="shared" si="21"/>
        <v>vis</v>
      </c>
      <c r="E121" s="25">
        <f>VLOOKUP(C121,Active!C$21:E$973,3,FALSE)</f>
        <v>14.594377397127062</v>
      </c>
      <c r="F121" s="6" t="s">
        <v>45</v>
      </c>
      <c r="G121" s="17" t="str">
        <f t="shared" si="22"/>
        <v>38584.477</v>
      </c>
      <c r="H121" s="14">
        <f t="shared" si="23"/>
        <v>14.5</v>
      </c>
      <c r="I121" s="26" t="s">
        <v>388</v>
      </c>
      <c r="J121" s="27" t="s">
        <v>389</v>
      </c>
      <c r="K121" s="26">
        <v>14.5</v>
      </c>
      <c r="L121" s="26" t="s">
        <v>390</v>
      </c>
      <c r="M121" s="27" t="s">
        <v>377</v>
      </c>
      <c r="N121" s="27"/>
      <c r="O121" s="28" t="s">
        <v>391</v>
      </c>
      <c r="P121" s="28" t="s">
        <v>379</v>
      </c>
    </row>
    <row r="122" spans="1:16" ht="12.75" customHeight="1" thickBot="1">
      <c r="A122" s="14" t="str">
        <f t="shared" si="18"/>
        <v> BRNO 5 </v>
      </c>
      <c r="B122" s="6" t="str">
        <f t="shared" si="19"/>
        <v>II</v>
      </c>
      <c r="C122" s="14">
        <f t="shared" si="20"/>
        <v>39012.375999999997</v>
      </c>
      <c r="D122" s="17" t="str">
        <f t="shared" si="21"/>
        <v>vis</v>
      </c>
      <c r="E122" s="25">
        <f>VLOOKUP(C122,Active!C$21:E$973,3,FALSE)</f>
        <v>24.619821795493504</v>
      </c>
      <c r="F122" s="6" t="s">
        <v>45</v>
      </c>
      <c r="G122" s="17" t="str">
        <f t="shared" si="22"/>
        <v>39012.376</v>
      </c>
      <c r="H122" s="14">
        <f t="shared" si="23"/>
        <v>24.5</v>
      </c>
      <c r="I122" s="26" t="s">
        <v>392</v>
      </c>
      <c r="J122" s="27" t="s">
        <v>393</v>
      </c>
      <c r="K122" s="26">
        <v>24.5</v>
      </c>
      <c r="L122" s="26" t="s">
        <v>394</v>
      </c>
      <c r="M122" s="27" t="s">
        <v>377</v>
      </c>
      <c r="N122" s="27"/>
      <c r="O122" s="28" t="s">
        <v>395</v>
      </c>
      <c r="P122" s="28" t="s">
        <v>396</v>
      </c>
    </row>
    <row r="123" spans="1:16" ht="12.75" customHeight="1" thickBot="1">
      <c r="A123" s="14" t="str">
        <f t="shared" si="18"/>
        <v> BRNO 5 </v>
      </c>
      <c r="B123" s="6" t="str">
        <f t="shared" si="19"/>
        <v>I</v>
      </c>
      <c r="C123" s="14">
        <f t="shared" si="20"/>
        <v>39025.336000000003</v>
      </c>
      <c r="D123" s="17" t="str">
        <f t="shared" si="21"/>
        <v>vis</v>
      </c>
      <c r="E123" s="25">
        <f>VLOOKUP(C123,Active!C$21:E$973,3,FALSE)</f>
        <v>24.923467654452963</v>
      </c>
      <c r="F123" s="6" t="s">
        <v>45</v>
      </c>
      <c r="G123" s="17" t="str">
        <f t="shared" si="22"/>
        <v>39025.336</v>
      </c>
      <c r="H123" s="14">
        <f t="shared" si="23"/>
        <v>25</v>
      </c>
      <c r="I123" s="26" t="s">
        <v>397</v>
      </c>
      <c r="J123" s="27" t="s">
        <v>398</v>
      </c>
      <c r="K123" s="26">
        <v>25</v>
      </c>
      <c r="L123" s="26" t="s">
        <v>399</v>
      </c>
      <c r="M123" s="27" t="s">
        <v>377</v>
      </c>
      <c r="N123" s="27"/>
      <c r="O123" s="28" t="s">
        <v>395</v>
      </c>
      <c r="P123" s="28" t="s">
        <v>396</v>
      </c>
    </row>
    <row r="124" spans="1:16" ht="12.75" customHeight="1" thickBot="1">
      <c r="A124" s="14" t="str">
        <f t="shared" si="18"/>
        <v> MVS 8.188 </v>
      </c>
      <c r="B124" s="6" t="str">
        <f t="shared" si="19"/>
        <v>I</v>
      </c>
      <c r="C124" s="14">
        <f t="shared" si="20"/>
        <v>39027.313999999998</v>
      </c>
      <c r="D124" s="17" t="str">
        <f t="shared" si="21"/>
        <v>vis</v>
      </c>
      <c r="E124" s="25">
        <f>VLOOKUP(C124,Active!C$21:E$973,3,FALSE)</f>
        <v>24.969811135087234</v>
      </c>
      <c r="F124" s="6" t="s">
        <v>45</v>
      </c>
      <c r="G124" s="17" t="str">
        <f t="shared" si="22"/>
        <v>39027.314</v>
      </c>
      <c r="H124" s="14">
        <f t="shared" si="23"/>
        <v>25</v>
      </c>
      <c r="I124" s="26" t="s">
        <v>400</v>
      </c>
      <c r="J124" s="27" t="s">
        <v>401</v>
      </c>
      <c r="K124" s="26">
        <v>25</v>
      </c>
      <c r="L124" s="26" t="s">
        <v>402</v>
      </c>
      <c r="M124" s="27" t="s">
        <v>50</v>
      </c>
      <c r="N124" s="27"/>
      <c r="O124" s="28" t="s">
        <v>286</v>
      </c>
      <c r="P124" s="28" t="s">
        <v>52</v>
      </c>
    </row>
    <row r="125" spans="1:16" ht="12.75" customHeight="1" thickBot="1">
      <c r="A125" s="14" t="str">
        <f t="shared" si="18"/>
        <v> MVS 8.188 </v>
      </c>
      <c r="B125" s="6" t="str">
        <f t="shared" si="19"/>
        <v>I</v>
      </c>
      <c r="C125" s="14">
        <f t="shared" si="20"/>
        <v>39027.345999999998</v>
      </c>
      <c r="D125" s="17" t="str">
        <f t="shared" si="21"/>
        <v>vis</v>
      </c>
      <c r="E125" s="25">
        <f>VLOOKUP(C125,Active!C$21:E$973,3,FALSE)</f>
        <v>24.970560877948845</v>
      </c>
      <c r="F125" s="6" t="s">
        <v>45</v>
      </c>
      <c r="G125" s="17" t="str">
        <f t="shared" si="22"/>
        <v>39027.346</v>
      </c>
      <c r="H125" s="14">
        <f t="shared" si="23"/>
        <v>25</v>
      </c>
      <c r="I125" s="26" t="s">
        <v>403</v>
      </c>
      <c r="J125" s="27" t="s">
        <v>404</v>
      </c>
      <c r="K125" s="26">
        <v>25</v>
      </c>
      <c r="L125" s="26" t="s">
        <v>405</v>
      </c>
      <c r="M125" s="27" t="s">
        <v>50</v>
      </c>
      <c r="N125" s="27"/>
      <c r="O125" s="28" t="s">
        <v>286</v>
      </c>
      <c r="P125" s="28" t="s">
        <v>52</v>
      </c>
    </row>
    <row r="126" spans="1:16" ht="12.75" customHeight="1" thickBot="1">
      <c r="A126" s="14" t="str">
        <f t="shared" si="18"/>
        <v> AC 1199.8 </v>
      </c>
      <c r="B126" s="6" t="str">
        <f t="shared" si="19"/>
        <v>I</v>
      </c>
      <c r="C126" s="14">
        <f t="shared" si="20"/>
        <v>39028.33</v>
      </c>
      <c r="D126" s="17" t="str">
        <f t="shared" si="21"/>
        <v>vis</v>
      </c>
      <c r="E126" s="25">
        <f>VLOOKUP(C126,Active!C$21:E$973,3,FALSE)</f>
        <v>24.993615470943997</v>
      </c>
      <c r="F126" s="6" t="s">
        <v>45</v>
      </c>
      <c r="G126" s="17" t="str">
        <f t="shared" si="22"/>
        <v>39028.33</v>
      </c>
      <c r="H126" s="14">
        <f t="shared" si="23"/>
        <v>25</v>
      </c>
      <c r="I126" s="26" t="s">
        <v>406</v>
      </c>
      <c r="J126" s="27" t="s">
        <v>407</v>
      </c>
      <c r="K126" s="26">
        <v>25</v>
      </c>
      <c r="L126" s="26" t="s">
        <v>408</v>
      </c>
      <c r="M126" s="27" t="s">
        <v>50</v>
      </c>
      <c r="N126" s="27"/>
      <c r="O126" s="28" t="s">
        <v>239</v>
      </c>
      <c r="P126" s="28" t="s">
        <v>270</v>
      </c>
    </row>
    <row r="127" spans="1:16" ht="12.75" customHeight="1" thickBot="1">
      <c r="A127" s="14" t="str">
        <f t="shared" si="18"/>
        <v> MVS 8.188 </v>
      </c>
      <c r="B127" s="6" t="str">
        <f t="shared" si="19"/>
        <v>I</v>
      </c>
      <c r="C127" s="14">
        <f t="shared" si="20"/>
        <v>39028.345000000001</v>
      </c>
      <c r="D127" s="17" t="str">
        <f t="shared" si="21"/>
        <v>vis</v>
      </c>
      <c r="E127" s="25">
        <f>VLOOKUP(C127,Active!C$21:E$973,3,FALSE)</f>
        <v>24.993966912910373</v>
      </c>
      <c r="F127" s="6" t="s">
        <v>45</v>
      </c>
      <c r="G127" s="17" t="str">
        <f t="shared" si="22"/>
        <v>39028.345</v>
      </c>
      <c r="H127" s="14">
        <f t="shared" si="23"/>
        <v>25</v>
      </c>
      <c r="I127" s="26" t="s">
        <v>409</v>
      </c>
      <c r="J127" s="27" t="s">
        <v>410</v>
      </c>
      <c r="K127" s="26">
        <v>25</v>
      </c>
      <c r="L127" s="26" t="s">
        <v>411</v>
      </c>
      <c r="M127" s="27" t="s">
        <v>50</v>
      </c>
      <c r="N127" s="27"/>
      <c r="O127" s="28" t="s">
        <v>286</v>
      </c>
      <c r="P127" s="28" t="s">
        <v>52</v>
      </c>
    </row>
    <row r="128" spans="1:16" ht="12.75" customHeight="1" thickBot="1">
      <c r="A128" s="14" t="str">
        <f t="shared" si="18"/>
        <v> MVS 8.188 </v>
      </c>
      <c r="B128" s="6" t="str">
        <f t="shared" si="19"/>
        <v>I</v>
      </c>
      <c r="C128" s="14">
        <f t="shared" si="20"/>
        <v>39029.328000000001</v>
      </c>
      <c r="D128" s="17" t="str">
        <f t="shared" si="21"/>
        <v>vis</v>
      </c>
      <c r="E128" s="25">
        <f>VLOOKUP(C128,Active!C$21:E$973,3,FALSE)</f>
        <v>25.016998076441009</v>
      </c>
      <c r="F128" s="6" t="s">
        <v>45</v>
      </c>
      <c r="G128" s="17" t="str">
        <f t="shared" si="22"/>
        <v>39029.328</v>
      </c>
      <c r="H128" s="14">
        <f t="shared" si="23"/>
        <v>25</v>
      </c>
      <c r="I128" s="26" t="s">
        <v>412</v>
      </c>
      <c r="J128" s="27" t="s">
        <v>413</v>
      </c>
      <c r="K128" s="26">
        <v>25</v>
      </c>
      <c r="L128" s="26" t="s">
        <v>414</v>
      </c>
      <c r="M128" s="27" t="s">
        <v>50</v>
      </c>
      <c r="N128" s="27"/>
      <c r="O128" s="28" t="s">
        <v>286</v>
      </c>
      <c r="P128" s="28" t="s">
        <v>52</v>
      </c>
    </row>
    <row r="129" spans="1:16" ht="12.75" customHeight="1" thickBot="1">
      <c r="A129" s="14" t="str">
        <f t="shared" si="18"/>
        <v> AC 1199.8 </v>
      </c>
      <c r="B129" s="6" t="str">
        <f t="shared" si="19"/>
        <v>I</v>
      </c>
      <c r="C129" s="14">
        <f t="shared" si="20"/>
        <v>39029.33</v>
      </c>
      <c r="D129" s="17" t="str">
        <f t="shared" si="21"/>
        <v>vis</v>
      </c>
      <c r="E129" s="25">
        <f>VLOOKUP(C129,Active!C$21:E$973,3,FALSE)</f>
        <v>25.017044935369871</v>
      </c>
      <c r="F129" s="6" t="s">
        <v>45</v>
      </c>
      <c r="G129" s="17" t="str">
        <f t="shared" si="22"/>
        <v>39029.33</v>
      </c>
      <c r="H129" s="14">
        <f t="shared" si="23"/>
        <v>25</v>
      </c>
      <c r="I129" s="26" t="s">
        <v>415</v>
      </c>
      <c r="J129" s="27" t="s">
        <v>416</v>
      </c>
      <c r="K129" s="26">
        <v>25</v>
      </c>
      <c r="L129" s="26" t="s">
        <v>417</v>
      </c>
      <c r="M129" s="27" t="s">
        <v>50</v>
      </c>
      <c r="N129" s="27"/>
      <c r="O129" s="28" t="s">
        <v>239</v>
      </c>
      <c r="P129" s="28" t="s">
        <v>270</v>
      </c>
    </row>
    <row r="130" spans="1:16" ht="12.75" customHeight="1" thickBot="1">
      <c r="A130" s="14" t="str">
        <f t="shared" si="18"/>
        <v> BRNO 9 </v>
      </c>
      <c r="B130" s="6" t="str">
        <f t="shared" si="19"/>
        <v>I</v>
      </c>
      <c r="C130" s="14">
        <f t="shared" si="20"/>
        <v>39319.389000000003</v>
      </c>
      <c r="D130" s="17" t="str">
        <f t="shared" si="21"/>
        <v>vis</v>
      </c>
      <c r="E130" s="25">
        <f>VLOOKUP(C130,Active!C$21:E$973,3,FALSE)</f>
        <v>31.812971957274101</v>
      </c>
      <c r="F130" s="6" t="s">
        <v>45</v>
      </c>
      <c r="G130" s="17" t="str">
        <f t="shared" si="22"/>
        <v>39319.389</v>
      </c>
      <c r="H130" s="14">
        <f t="shared" si="23"/>
        <v>32</v>
      </c>
      <c r="I130" s="26" t="s">
        <v>418</v>
      </c>
      <c r="J130" s="27" t="s">
        <v>419</v>
      </c>
      <c r="K130" s="26">
        <v>32</v>
      </c>
      <c r="L130" s="26" t="s">
        <v>420</v>
      </c>
      <c r="M130" s="27" t="s">
        <v>377</v>
      </c>
      <c r="N130" s="27"/>
      <c r="O130" s="28" t="s">
        <v>378</v>
      </c>
      <c r="P130" s="28" t="s">
        <v>421</v>
      </c>
    </row>
    <row r="131" spans="1:16" ht="12.75" customHeight="1" thickBot="1">
      <c r="A131" s="14" t="str">
        <f t="shared" si="18"/>
        <v> BRNO 9 </v>
      </c>
      <c r="B131" s="6" t="str">
        <f t="shared" si="19"/>
        <v>I</v>
      </c>
      <c r="C131" s="14">
        <f t="shared" si="20"/>
        <v>39319.392</v>
      </c>
      <c r="D131" s="17" t="str">
        <f t="shared" si="21"/>
        <v>vis</v>
      </c>
      <c r="E131" s="25">
        <f>VLOOKUP(C131,Active!C$21:E$973,3,FALSE)</f>
        <v>31.813042245667308</v>
      </c>
      <c r="F131" s="6" t="s">
        <v>45</v>
      </c>
      <c r="G131" s="17" t="str">
        <f t="shared" si="22"/>
        <v>39319.392</v>
      </c>
      <c r="H131" s="14">
        <f t="shared" si="23"/>
        <v>32</v>
      </c>
      <c r="I131" s="26" t="s">
        <v>422</v>
      </c>
      <c r="J131" s="27" t="s">
        <v>423</v>
      </c>
      <c r="K131" s="26">
        <v>32</v>
      </c>
      <c r="L131" s="26" t="s">
        <v>424</v>
      </c>
      <c r="M131" s="27" t="s">
        <v>377</v>
      </c>
      <c r="N131" s="27"/>
      <c r="O131" s="28" t="s">
        <v>425</v>
      </c>
      <c r="P131" s="28" t="s">
        <v>421</v>
      </c>
    </row>
    <row r="132" spans="1:16" ht="12.75" customHeight="1" thickBot="1">
      <c r="A132" s="14" t="str">
        <f t="shared" si="18"/>
        <v> BRNO 9 </v>
      </c>
      <c r="B132" s="6" t="str">
        <f t="shared" si="19"/>
        <v>I</v>
      </c>
      <c r="C132" s="14">
        <f t="shared" si="20"/>
        <v>39319.398000000001</v>
      </c>
      <c r="D132" s="17" t="str">
        <f t="shared" si="21"/>
        <v>vis</v>
      </c>
      <c r="E132" s="25">
        <f>VLOOKUP(C132,Active!C$21:E$973,3,FALSE)</f>
        <v>31.813182822453893</v>
      </c>
      <c r="F132" s="6" t="s">
        <v>45</v>
      </c>
      <c r="G132" s="17" t="str">
        <f t="shared" si="22"/>
        <v>39319.398</v>
      </c>
      <c r="H132" s="14">
        <f t="shared" si="23"/>
        <v>32</v>
      </c>
      <c r="I132" s="26" t="s">
        <v>426</v>
      </c>
      <c r="J132" s="27" t="s">
        <v>427</v>
      </c>
      <c r="K132" s="26">
        <v>32</v>
      </c>
      <c r="L132" s="26" t="s">
        <v>428</v>
      </c>
      <c r="M132" s="27" t="s">
        <v>377</v>
      </c>
      <c r="N132" s="27"/>
      <c r="O132" s="28" t="s">
        <v>429</v>
      </c>
      <c r="P132" s="28" t="s">
        <v>421</v>
      </c>
    </row>
    <row r="133" spans="1:16" ht="12.75" customHeight="1" thickBot="1">
      <c r="A133" s="14" t="str">
        <f t="shared" si="18"/>
        <v> BRNO 9 </v>
      </c>
      <c r="B133" s="6" t="str">
        <f t="shared" si="19"/>
        <v>I</v>
      </c>
      <c r="C133" s="14">
        <f t="shared" si="20"/>
        <v>39319.398000000001</v>
      </c>
      <c r="D133" s="17" t="str">
        <f t="shared" si="21"/>
        <v>vis</v>
      </c>
      <c r="E133" s="25">
        <f>VLOOKUP(C133,Active!C$21:E$973,3,FALSE)</f>
        <v>31.813182822453893</v>
      </c>
      <c r="F133" s="6" t="s">
        <v>45</v>
      </c>
      <c r="G133" s="17" t="str">
        <f t="shared" si="22"/>
        <v>39319.398</v>
      </c>
      <c r="H133" s="14">
        <f t="shared" si="23"/>
        <v>32</v>
      </c>
      <c r="I133" s="26" t="s">
        <v>426</v>
      </c>
      <c r="J133" s="27" t="s">
        <v>427</v>
      </c>
      <c r="K133" s="26">
        <v>32</v>
      </c>
      <c r="L133" s="26" t="s">
        <v>428</v>
      </c>
      <c r="M133" s="27" t="s">
        <v>377</v>
      </c>
      <c r="N133" s="27"/>
      <c r="O133" s="28" t="s">
        <v>430</v>
      </c>
      <c r="P133" s="28" t="s">
        <v>421</v>
      </c>
    </row>
    <row r="134" spans="1:16" ht="12.75" customHeight="1" thickBot="1">
      <c r="A134" s="14" t="str">
        <f t="shared" si="18"/>
        <v> BRNO 9 </v>
      </c>
      <c r="B134" s="6" t="str">
        <f t="shared" si="19"/>
        <v>I</v>
      </c>
      <c r="C134" s="14">
        <f t="shared" si="20"/>
        <v>39319.398000000001</v>
      </c>
      <c r="D134" s="17" t="str">
        <f t="shared" si="21"/>
        <v>vis</v>
      </c>
      <c r="E134" s="25">
        <f>VLOOKUP(C134,Active!C$21:E$973,3,FALSE)</f>
        <v>31.813182822453893</v>
      </c>
      <c r="F134" s="6" t="s">
        <v>45</v>
      </c>
      <c r="G134" s="17" t="str">
        <f t="shared" si="22"/>
        <v>39319.398</v>
      </c>
      <c r="H134" s="14">
        <f t="shared" si="23"/>
        <v>32</v>
      </c>
      <c r="I134" s="26" t="s">
        <v>426</v>
      </c>
      <c r="J134" s="27" t="s">
        <v>427</v>
      </c>
      <c r="K134" s="26">
        <v>32</v>
      </c>
      <c r="L134" s="26" t="s">
        <v>428</v>
      </c>
      <c r="M134" s="27" t="s">
        <v>377</v>
      </c>
      <c r="N134" s="27"/>
      <c r="O134" s="28" t="s">
        <v>431</v>
      </c>
      <c r="P134" s="28" t="s">
        <v>421</v>
      </c>
    </row>
    <row r="135" spans="1:16" ht="12.75" customHeight="1" thickBot="1">
      <c r="A135" s="14" t="str">
        <f t="shared" si="18"/>
        <v> BRNO 9 </v>
      </c>
      <c r="B135" s="6" t="str">
        <f t="shared" si="19"/>
        <v>I</v>
      </c>
      <c r="C135" s="14">
        <f t="shared" si="20"/>
        <v>39319.408000000003</v>
      </c>
      <c r="D135" s="17" t="str">
        <f t="shared" si="21"/>
        <v>vis</v>
      </c>
      <c r="E135" s="25">
        <f>VLOOKUP(C135,Active!C$21:E$973,3,FALSE)</f>
        <v>31.813417117098201</v>
      </c>
      <c r="F135" s="6" t="s">
        <v>45</v>
      </c>
      <c r="G135" s="17" t="str">
        <f t="shared" si="22"/>
        <v>39319.408</v>
      </c>
      <c r="H135" s="14">
        <f t="shared" si="23"/>
        <v>32</v>
      </c>
      <c r="I135" s="26" t="s">
        <v>432</v>
      </c>
      <c r="J135" s="27" t="s">
        <v>433</v>
      </c>
      <c r="K135" s="26">
        <v>32</v>
      </c>
      <c r="L135" s="26" t="s">
        <v>434</v>
      </c>
      <c r="M135" s="27" t="s">
        <v>377</v>
      </c>
      <c r="N135" s="27"/>
      <c r="O135" s="28" t="s">
        <v>435</v>
      </c>
      <c r="P135" s="28" t="s">
        <v>421</v>
      </c>
    </row>
    <row r="136" spans="1:16" ht="12.75" customHeight="1" thickBot="1">
      <c r="A136" s="14" t="str">
        <f t="shared" si="18"/>
        <v> BRNO 9 </v>
      </c>
      <c r="B136" s="6" t="str">
        <f t="shared" si="19"/>
        <v>I</v>
      </c>
      <c r="C136" s="14">
        <f t="shared" si="20"/>
        <v>39319.408000000003</v>
      </c>
      <c r="D136" s="17" t="str">
        <f t="shared" si="21"/>
        <v>vis</v>
      </c>
      <c r="E136" s="25">
        <f>VLOOKUP(C136,Active!C$21:E$973,3,FALSE)</f>
        <v>31.813417117098201</v>
      </c>
      <c r="F136" s="6" t="s">
        <v>45</v>
      </c>
      <c r="G136" s="17" t="str">
        <f t="shared" si="22"/>
        <v>39319.408</v>
      </c>
      <c r="H136" s="14">
        <f t="shared" si="23"/>
        <v>32</v>
      </c>
      <c r="I136" s="26" t="s">
        <v>432</v>
      </c>
      <c r="J136" s="27" t="s">
        <v>433</v>
      </c>
      <c r="K136" s="26">
        <v>32</v>
      </c>
      <c r="L136" s="26" t="s">
        <v>434</v>
      </c>
      <c r="M136" s="27" t="s">
        <v>377</v>
      </c>
      <c r="N136" s="27"/>
      <c r="O136" s="28" t="s">
        <v>436</v>
      </c>
      <c r="P136" s="28" t="s">
        <v>421</v>
      </c>
    </row>
    <row r="137" spans="1:16" ht="12.75" customHeight="1" thickBot="1">
      <c r="A137" s="14" t="str">
        <f t="shared" si="18"/>
        <v> BRNO 9 </v>
      </c>
      <c r="B137" s="6" t="str">
        <f t="shared" si="19"/>
        <v>I</v>
      </c>
      <c r="C137" s="14">
        <f t="shared" si="20"/>
        <v>39319.410000000003</v>
      </c>
      <c r="D137" s="17" t="str">
        <f t="shared" si="21"/>
        <v>vis</v>
      </c>
      <c r="E137" s="25">
        <f>VLOOKUP(C137,Active!C$21:E$973,3,FALSE)</f>
        <v>31.813463976027059</v>
      </c>
      <c r="F137" s="6" t="s">
        <v>45</v>
      </c>
      <c r="G137" s="17" t="str">
        <f t="shared" si="22"/>
        <v>39319.410</v>
      </c>
      <c r="H137" s="14">
        <f t="shared" si="23"/>
        <v>32</v>
      </c>
      <c r="I137" s="26" t="s">
        <v>437</v>
      </c>
      <c r="J137" s="27" t="s">
        <v>438</v>
      </c>
      <c r="K137" s="26">
        <v>32</v>
      </c>
      <c r="L137" s="26" t="s">
        <v>439</v>
      </c>
      <c r="M137" s="27" t="s">
        <v>377</v>
      </c>
      <c r="N137" s="27"/>
      <c r="O137" s="28" t="s">
        <v>440</v>
      </c>
      <c r="P137" s="28" t="s">
        <v>421</v>
      </c>
    </row>
    <row r="138" spans="1:16" ht="12.75" customHeight="1" thickBot="1">
      <c r="A138" s="14" t="str">
        <f t="shared" si="18"/>
        <v>IBVS 1282 </v>
      </c>
      <c r="B138" s="6" t="str">
        <f t="shared" si="19"/>
        <v>I</v>
      </c>
      <c r="C138" s="14">
        <f t="shared" si="20"/>
        <v>39327.82</v>
      </c>
      <c r="D138" s="17" t="str">
        <f t="shared" si="21"/>
        <v>vis</v>
      </c>
      <c r="E138" s="25">
        <f>VLOOKUP(C138,Active!C$21:E$973,3,FALSE)</f>
        <v>32.010505771848564</v>
      </c>
      <c r="F138" s="6" t="s">
        <v>45</v>
      </c>
      <c r="G138" s="17" t="str">
        <f t="shared" si="22"/>
        <v>39327.82</v>
      </c>
      <c r="H138" s="14">
        <f t="shared" si="23"/>
        <v>32</v>
      </c>
      <c r="I138" s="26" t="s">
        <v>441</v>
      </c>
      <c r="J138" s="27" t="s">
        <v>442</v>
      </c>
      <c r="K138" s="26">
        <v>32</v>
      </c>
      <c r="L138" s="26" t="s">
        <v>443</v>
      </c>
      <c r="M138" s="27" t="s">
        <v>50</v>
      </c>
      <c r="N138" s="27"/>
      <c r="O138" s="28" t="s">
        <v>73</v>
      </c>
      <c r="P138" s="29" t="s">
        <v>74</v>
      </c>
    </row>
    <row r="139" spans="1:16" ht="12.75" customHeight="1" thickBot="1">
      <c r="A139" s="14" t="str">
        <f t="shared" ref="A139:A168" si="24">P139</f>
        <v> BRNO 9 </v>
      </c>
      <c r="B139" s="6" t="str">
        <f t="shared" ref="B139:B168" si="25">IF(H139=INT(H139),"I","II")</f>
        <v>II</v>
      </c>
      <c r="C139" s="14">
        <f t="shared" ref="C139:C168" si="26">1*G139</f>
        <v>39347.358</v>
      </c>
      <c r="D139" s="17" t="str">
        <f t="shared" ref="D139:D168" si="27">VLOOKUP(F139,I$1:J$5,2,FALSE)</f>
        <v>vis</v>
      </c>
      <c r="E139" s="25">
        <f>VLOOKUP(C139,Active!C$21:E$973,3,FALSE)</f>
        <v>32.468270647801276</v>
      </c>
      <c r="F139" s="6" t="s">
        <v>45</v>
      </c>
      <c r="G139" s="17" t="str">
        <f t="shared" ref="G139:G168" si="28">MID(I139,3,LEN(I139)-3)</f>
        <v>39347.358</v>
      </c>
      <c r="H139" s="14">
        <f t="shared" ref="H139:H168" si="29">1*K139</f>
        <v>32.5</v>
      </c>
      <c r="I139" s="26" t="s">
        <v>444</v>
      </c>
      <c r="J139" s="27" t="s">
        <v>445</v>
      </c>
      <c r="K139" s="26">
        <v>32.5</v>
      </c>
      <c r="L139" s="26" t="s">
        <v>446</v>
      </c>
      <c r="M139" s="27" t="s">
        <v>377</v>
      </c>
      <c r="N139" s="27"/>
      <c r="O139" s="28" t="s">
        <v>429</v>
      </c>
      <c r="P139" s="28" t="s">
        <v>421</v>
      </c>
    </row>
    <row r="140" spans="1:16" ht="12.75" customHeight="1" thickBot="1">
      <c r="A140" s="14" t="str">
        <f t="shared" si="24"/>
        <v> BRNO 9 </v>
      </c>
      <c r="B140" s="6" t="str">
        <f t="shared" si="25"/>
        <v>II</v>
      </c>
      <c r="C140" s="14">
        <f t="shared" si="26"/>
        <v>39347.358999999997</v>
      </c>
      <c r="D140" s="17" t="str">
        <f t="shared" si="27"/>
        <v>vis</v>
      </c>
      <c r="E140" s="25">
        <f>VLOOKUP(C140,Active!C$21:E$973,3,FALSE)</f>
        <v>32.468294077265618</v>
      </c>
      <c r="F140" s="6" t="s">
        <v>45</v>
      </c>
      <c r="G140" s="17" t="str">
        <f t="shared" si="28"/>
        <v>39347.359</v>
      </c>
      <c r="H140" s="14">
        <f t="shared" si="29"/>
        <v>32.5</v>
      </c>
      <c r="I140" s="26" t="s">
        <v>447</v>
      </c>
      <c r="J140" s="27" t="s">
        <v>448</v>
      </c>
      <c r="K140" s="26">
        <v>32.5</v>
      </c>
      <c r="L140" s="26" t="s">
        <v>449</v>
      </c>
      <c r="M140" s="27" t="s">
        <v>377</v>
      </c>
      <c r="N140" s="27"/>
      <c r="O140" s="28" t="s">
        <v>430</v>
      </c>
      <c r="P140" s="28" t="s">
        <v>421</v>
      </c>
    </row>
    <row r="141" spans="1:16" ht="12.75" customHeight="1" thickBot="1">
      <c r="A141" s="14" t="str">
        <f t="shared" si="24"/>
        <v> BRNO 9 </v>
      </c>
      <c r="B141" s="6" t="str">
        <f t="shared" si="25"/>
        <v>II</v>
      </c>
      <c r="C141" s="14">
        <f t="shared" si="26"/>
        <v>39348.400000000001</v>
      </c>
      <c r="D141" s="17" t="str">
        <f t="shared" si="27"/>
        <v>vis</v>
      </c>
      <c r="E141" s="25">
        <f>VLOOKUP(C141,Active!C$21:E$973,3,FALSE)</f>
        <v>32.492684149733059</v>
      </c>
      <c r="F141" s="6" t="s">
        <v>45</v>
      </c>
      <c r="G141" s="17" t="str">
        <f t="shared" si="28"/>
        <v>39348.400</v>
      </c>
      <c r="H141" s="14">
        <f t="shared" si="29"/>
        <v>32.5</v>
      </c>
      <c r="I141" s="26" t="s">
        <v>450</v>
      </c>
      <c r="J141" s="27" t="s">
        <v>451</v>
      </c>
      <c r="K141" s="26">
        <v>32.5</v>
      </c>
      <c r="L141" s="26" t="s">
        <v>452</v>
      </c>
      <c r="M141" s="27" t="s">
        <v>377</v>
      </c>
      <c r="N141" s="27"/>
      <c r="O141" s="28" t="s">
        <v>429</v>
      </c>
      <c r="P141" s="28" t="s">
        <v>421</v>
      </c>
    </row>
    <row r="142" spans="1:16" ht="12.75" customHeight="1" thickBot="1">
      <c r="A142" s="14" t="str">
        <f t="shared" si="24"/>
        <v> BRNO 9 </v>
      </c>
      <c r="B142" s="6" t="str">
        <f t="shared" si="25"/>
        <v>II</v>
      </c>
      <c r="C142" s="14">
        <f t="shared" si="26"/>
        <v>39350.466</v>
      </c>
      <c r="D142" s="17" t="str">
        <f t="shared" si="27"/>
        <v>vis</v>
      </c>
      <c r="E142" s="25">
        <f>VLOOKUP(C142,Active!C$21:E$973,3,FALSE)</f>
        <v>32.54108942323689</v>
      </c>
      <c r="F142" s="6" t="s">
        <v>45</v>
      </c>
      <c r="G142" s="17" t="str">
        <f t="shared" si="28"/>
        <v>39350.466</v>
      </c>
      <c r="H142" s="14">
        <f t="shared" si="29"/>
        <v>32.5</v>
      </c>
      <c r="I142" s="26" t="s">
        <v>453</v>
      </c>
      <c r="J142" s="27" t="s">
        <v>454</v>
      </c>
      <c r="K142" s="26">
        <v>32.5</v>
      </c>
      <c r="L142" s="26" t="s">
        <v>455</v>
      </c>
      <c r="M142" s="27" t="s">
        <v>377</v>
      </c>
      <c r="N142" s="27"/>
      <c r="O142" s="28" t="s">
        <v>429</v>
      </c>
      <c r="P142" s="28" t="s">
        <v>421</v>
      </c>
    </row>
    <row r="143" spans="1:16" ht="12.75" customHeight="1" thickBot="1">
      <c r="A143" s="14" t="str">
        <f t="shared" si="24"/>
        <v> BRNO 9 </v>
      </c>
      <c r="B143" s="6" t="str">
        <f t="shared" si="25"/>
        <v>I</v>
      </c>
      <c r="C143" s="14">
        <f t="shared" si="26"/>
        <v>39408.449999999997</v>
      </c>
      <c r="D143" s="17" t="str">
        <f t="shared" si="27"/>
        <v>vis</v>
      </c>
      <c r="E143" s="25">
        <f>VLOOKUP(C143,Active!C$21:E$973,3,FALSE)</f>
        <v>33.899623488506613</v>
      </c>
      <c r="F143" s="6" t="s">
        <v>45</v>
      </c>
      <c r="G143" s="17" t="str">
        <f t="shared" si="28"/>
        <v>39408.450</v>
      </c>
      <c r="H143" s="14">
        <f t="shared" si="29"/>
        <v>34</v>
      </c>
      <c r="I143" s="26" t="s">
        <v>456</v>
      </c>
      <c r="J143" s="27" t="s">
        <v>457</v>
      </c>
      <c r="K143" s="26">
        <v>34</v>
      </c>
      <c r="L143" s="26" t="s">
        <v>458</v>
      </c>
      <c r="M143" s="27" t="s">
        <v>377</v>
      </c>
      <c r="N143" s="27"/>
      <c r="O143" s="28" t="s">
        <v>459</v>
      </c>
      <c r="P143" s="28" t="s">
        <v>421</v>
      </c>
    </row>
    <row r="144" spans="1:16" ht="12.75" customHeight="1" thickBot="1">
      <c r="A144" s="14" t="str">
        <f t="shared" si="24"/>
        <v> BRNO 9 </v>
      </c>
      <c r="B144" s="6" t="str">
        <f t="shared" si="25"/>
        <v>I</v>
      </c>
      <c r="C144" s="14">
        <f t="shared" si="26"/>
        <v>39408.449999999997</v>
      </c>
      <c r="D144" s="17" t="str">
        <f t="shared" si="27"/>
        <v>vis</v>
      </c>
      <c r="E144" s="25">
        <f>VLOOKUP(C144,Active!C$21:E$973,3,FALSE)</f>
        <v>33.899623488506613</v>
      </c>
      <c r="F144" s="6" t="s">
        <v>45</v>
      </c>
      <c r="G144" s="17" t="str">
        <f t="shared" si="28"/>
        <v>39408.450</v>
      </c>
      <c r="H144" s="14">
        <f t="shared" si="29"/>
        <v>34</v>
      </c>
      <c r="I144" s="26" t="s">
        <v>456</v>
      </c>
      <c r="J144" s="27" t="s">
        <v>457</v>
      </c>
      <c r="K144" s="26">
        <v>34</v>
      </c>
      <c r="L144" s="26" t="s">
        <v>458</v>
      </c>
      <c r="M144" s="27" t="s">
        <v>377</v>
      </c>
      <c r="N144" s="27"/>
      <c r="O144" s="28" t="s">
        <v>460</v>
      </c>
      <c r="P144" s="28" t="s">
        <v>421</v>
      </c>
    </row>
    <row r="145" spans="1:16" ht="12.75" customHeight="1" thickBot="1">
      <c r="A145" s="14" t="str">
        <f t="shared" si="24"/>
        <v>IBVS 1852 </v>
      </c>
      <c r="B145" s="6" t="str">
        <f t="shared" si="25"/>
        <v>I</v>
      </c>
      <c r="C145" s="14">
        <f t="shared" si="26"/>
        <v>39412.296999999999</v>
      </c>
      <c r="D145" s="17" t="str">
        <f t="shared" si="27"/>
        <v>vis</v>
      </c>
      <c r="E145" s="25">
        <f>VLOOKUP(C145,Active!C$21:E$973,3,FALSE)</f>
        <v>33.989756638152983</v>
      </c>
      <c r="F145" s="6" t="s">
        <v>45</v>
      </c>
      <c r="G145" s="17" t="str">
        <f t="shared" si="28"/>
        <v>39412.297</v>
      </c>
      <c r="H145" s="14">
        <f t="shared" si="29"/>
        <v>34</v>
      </c>
      <c r="I145" s="26" t="s">
        <v>461</v>
      </c>
      <c r="J145" s="27" t="s">
        <v>462</v>
      </c>
      <c r="K145" s="26">
        <v>34</v>
      </c>
      <c r="L145" s="26" t="s">
        <v>463</v>
      </c>
      <c r="M145" s="27" t="s">
        <v>50</v>
      </c>
      <c r="N145" s="27"/>
      <c r="O145" s="28" t="s">
        <v>234</v>
      </c>
      <c r="P145" s="29" t="s">
        <v>235</v>
      </c>
    </row>
    <row r="146" spans="1:16" ht="12.75" customHeight="1" thickBot="1">
      <c r="A146" s="14" t="str">
        <f t="shared" si="24"/>
        <v> AC 1199.8 </v>
      </c>
      <c r="B146" s="6" t="str">
        <f t="shared" si="25"/>
        <v>I</v>
      </c>
      <c r="C146" s="14">
        <f t="shared" si="26"/>
        <v>39412.300000000003</v>
      </c>
      <c r="D146" s="17" t="str">
        <f t="shared" si="27"/>
        <v>vis</v>
      </c>
      <c r="E146" s="25">
        <f>VLOOKUP(C146,Active!C$21:E$973,3,FALSE)</f>
        <v>33.989826926546364</v>
      </c>
      <c r="F146" s="6" t="s">
        <v>45</v>
      </c>
      <c r="G146" s="17" t="str">
        <f t="shared" si="28"/>
        <v>39412.30</v>
      </c>
      <c r="H146" s="14">
        <f t="shared" si="29"/>
        <v>34</v>
      </c>
      <c r="I146" s="26" t="s">
        <v>464</v>
      </c>
      <c r="J146" s="27" t="s">
        <v>465</v>
      </c>
      <c r="K146" s="26">
        <v>34</v>
      </c>
      <c r="L146" s="26" t="s">
        <v>466</v>
      </c>
      <c r="M146" s="27" t="s">
        <v>50</v>
      </c>
      <c r="N146" s="27"/>
      <c r="O146" s="28" t="s">
        <v>239</v>
      </c>
      <c r="P146" s="28" t="s">
        <v>270</v>
      </c>
    </row>
    <row r="147" spans="1:16" ht="12.75" customHeight="1" thickBot="1">
      <c r="A147" s="14" t="str">
        <f t="shared" si="24"/>
        <v>IBVS 1852 </v>
      </c>
      <c r="B147" s="6" t="str">
        <f t="shared" si="25"/>
        <v>I</v>
      </c>
      <c r="C147" s="14">
        <f t="shared" si="26"/>
        <v>39414.428</v>
      </c>
      <c r="D147" s="17" t="str">
        <f t="shared" si="27"/>
        <v>vis</v>
      </c>
      <c r="E147" s="25">
        <f>VLOOKUP(C147,Active!C$21:E$973,3,FALSE)</f>
        <v>34.03968482684455</v>
      </c>
      <c r="F147" s="6" t="s">
        <v>45</v>
      </c>
      <c r="G147" s="17" t="str">
        <f t="shared" si="28"/>
        <v>39414.428</v>
      </c>
      <c r="H147" s="14">
        <f t="shared" si="29"/>
        <v>34</v>
      </c>
      <c r="I147" s="26" t="s">
        <v>467</v>
      </c>
      <c r="J147" s="27" t="s">
        <v>468</v>
      </c>
      <c r="K147" s="26">
        <v>34</v>
      </c>
      <c r="L147" s="26" t="s">
        <v>469</v>
      </c>
      <c r="M147" s="27" t="s">
        <v>50</v>
      </c>
      <c r="N147" s="27"/>
      <c r="O147" s="28" t="s">
        <v>234</v>
      </c>
      <c r="P147" s="29" t="s">
        <v>235</v>
      </c>
    </row>
    <row r="148" spans="1:16" ht="12.75" customHeight="1" thickBot="1">
      <c r="A148" s="14" t="str">
        <f t="shared" si="24"/>
        <v>IBVS 1852 </v>
      </c>
      <c r="B148" s="6" t="str">
        <f t="shared" si="25"/>
        <v>I</v>
      </c>
      <c r="C148" s="14">
        <f t="shared" si="26"/>
        <v>39711.47</v>
      </c>
      <c r="D148" s="17" t="str">
        <f t="shared" si="27"/>
        <v>vis</v>
      </c>
      <c r="E148" s="25">
        <f>VLOOKUP(C148,Active!C$21:E$973,3,FALSE)</f>
        <v>40.999219798834652</v>
      </c>
      <c r="F148" s="6" t="s">
        <v>45</v>
      </c>
      <c r="G148" s="17" t="str">
        <f t="shared" si="28"/>
        <v>39711.470</v>
      </c>
      <c r="H148" s="14">
        <f t="shared" si="29"/>
        <v>41</v>
      </c>
      <c r="I148" s="26" t="s">
        <v>470</v>
      </c>
      <c r="J148" s="27" t="s">
        <v>471</v>
      </c>
      <c r="K148" s="26">
        <v>41</v>
      </c>
      <c r="L148" s="26" t="s">
        <v>472</v>
      </c>
      <c r="M148" s="27" t="s">
        <v>50</v>
      </c>
      <c r="N148" s="27"/>
      <c r="O148" s="28" t="s">
        <v>234</v>
      </c>
      <c r="P148" s="29" t="s">
        <v>235</v>
      </c>
    </row>
    <row r="149" spans="1:16" ht="12.75" customHeight="1" thickBot="1">
      <c r="A149" s="14" t="str">
        <f t="shared" si="24"/>
        <v> AC 1199.8 </v>
      </c>
      <c r="B149" s="6" t="str">
        <f t="shared" si="25"/>
        <v>I</v>
      </c>
      <c r="C149" s="14">
        <f t="shared" si="26"/>
        <v>39711.47</v>
      </c>
      <c r="D149" s="17" t="str">
        <f t="shared" si="27"/>
        <v>vis</v>
      </c>
      <c r="E149" s="25">
        <f>VLOOKUP(C149,Active!C$21:E$973,3,FALSE)</f>
        <v>40.999219798834652</v>
      </c>
      <c r="F149" s="6" t="s">
        <v>45</v>
      </c>
      <c r="G149" s="17" t="str">
        <f t="shared" si="28"/>
        <v>39711.47</v>
      </c>
      <c r="H149" s="14">
        <f t="shared" si="29"/>
        <v>41</v>
      </c>
      <c r="I149" s="26" t="s">
        <v>473</v>
      </c>
      <c r="J149" s="27" t="s">
        <v>471</v>
      </c>
      <c r="K149" s="26">
        <v>41</v>
      </c>
      <c r="L149" s="26" t="s">
        <v>474</v>
      </c>
      <c r="M149" s="27" t="s">
        <v>50</v>
      </c>
      <c r="N149" s="27"/>
      <c r="O149" s="28" t="s">
        <v>239</v>
      </c>
      <c r="P149" s="28" t="s">
        <v>270</v>
      </c>
    </row>
    <row r="150" spans="1:16" ht="12.75" customHeight="1" thickBot="1">
      <c r="A150" s="14" t="str">
        <f t="shared" si="24"/>
        <v>IBVS 1852 </v>
      </c>
      <c r="B150" s="6" t="str">
        <f t="shared" si="25"/>
        <v>I</v>
      </c>
      <c r="C150" s="14">
        <f t="shared" si="26"/>
        <v>40478.36</v>
      </c>
      <c r="D150" s="17" t="str">
        <f t="shared" si="27"/>
        <v>vis</v>
      </c>
      <c r="E150" s="25">
        <f>VLOOKUP(C150,Active!C$21:E$973,3,FALSE)</f>
        <v>58.967041772392143</v>
      </c>
      <c r="F150" s="6" t="s">
        <v>45</v>
      </c>
      <c r="G150" s="17" t="str">
        <f t="shared" si="28"/>
        <v>40478.360</v>
      </c>
      <c r="H150" s="14">
        <f t="shared" si="29"/>
        <v>59</v>
      </c>
      <c r="I150" s="26" t="s">
        <v>475</v>
      </c>
      <c r="J150" s="27" t="s">
        <v>476</v>
      </c>
      <c r="K150" s="26">
        <v>59</v>
      </c>
      <c r="L150" s="26" t="s">
        <v>477</v>
      </c>
      <c r="M150" s="27" t="s">
        <v>50</v>
      </c>
      <c r="N150" s="27"/>
      <c r="O150" s="28" t="s">
        <v>234</v>
      </c>
      <c r="P150" s="29" t="s">
        <v>235</v>
      </c>
    </row>
    <row r="151" spans="1:16" ht="12.75" customHeight="1" thickBot="1">
      <c r="A151" s="14" t="str">
        <f t="shared" si="24"/>
        <v> MVS 8.188 </v>
      </c>
      <c r="B151" s="6" t="str">
        <f t="shared" si="25"/>
        <v>I</v>
      </c>
      <c r="C151" s="14">
        <f t="shared" si="26"/>
        <v>40478.400000000001</v>
      </c>
      <c r="D151" s="17" t="str">
        <f t="shared" si="27"/>
        <v>vis</v>
      </c>
      <c r="E151" s="25">
        <f>VLOOKUP(C151,Active!C$21:E$973,3,FALSE)</f>
        <v>58.967978950969197</v>
      </c>
      <c r="F151" s="6" t="s">
        <v>45</v>
      </c>
      <c r="G151" s="17" t="str">
        <f t="shared" si="28"/>
        <v>40478.40</v>
      </c>
      <c r="H151" s="14">
        <f t="shared" si="29"/>
        <v>59</v>
      </c>
      <c r="I151" s="26" t="s">
        <v>478</v>
      </c>
      <c r="J151" s="27" t="s">
        <v>479</v>
      </c>
      <c r="K151" s="26">
        <v>59</v>
      </c>
      <c r="L151" s="26" t="s">
        <v>480</v>
      </c>
      <c r="M151" s="27" t="s">
        <v>50</v>
      </c>
      <c r="N151" s="27"/>
      <c r="O151" s="28" t="s">
        <v>51</v>
      </c>
      <c r="P151" s="28" t="s">
        <v>52</v>
      </c>
    </row>
    <row r="152" spans="1:16" ht="12.75" customHeight="1" thickBot="1">
      <c r="A152" s="14" t="str">
        <f t="shared" si="24"/>
        <v>IBVS 1852 </v>
      </c>
      <c r="B152" s="6" t="str">
        <f t="shared" si="25"/>
        <v>I</v>
      </c>
      <c r="C152" s="14">
        <f t="shared" si="26"/>
        <v>40479.355000000003</v>
      </c>
      <c r="D152" s="17" t="str">
        <f t="shared" si="27"/>
        <v>vis</v>
      </c>
      <c r="E152" s="25">
        <f>VLOOKUP(C152,Active!C$21:E$973,3,FALSE)</f>
        <v>58.990354089495952</v>
      </c>
      <c r="F152" s="6" t="s">
        <v>45</v>
      </c>
      <c r="G152" s="17" t="str">
        <f t="shared" si="28"/>
        <v>40479.355</v>
      </c>
      <c r="H152" s="14">
        <f t="shared" si="29"/>
        <v>59</v>
      </c>
      <c r="I152" s="26" t="s">
        <v>481</v>
      </c>
      <c r="J152" s="27" t="s">
        <v>482</v>
      </c>
      <c r="K152" s="26">
        <v>59</v>
      </c>
      <c r="L152" s="26" t="s">
        <v>483</v>
      </c>
      <c r="M152" s="27" t="s">
        <v>50</v>
      </c>
      <c r="N152" s="27"/>
      <c r="O152" s="28" t="s">
        <v>234</v>
      </c>
      <c r="P152" s="29" t="s">
        <v>235</v>
      </c>
    </row>
    <row r="153" spans="1:16" ht="12.75" customHeight="1" thickBot="1">
      <c r="A153" s="14" t="str">
        <f t="shared" si="24"/>
        <v>IBVS 1852 </v>
      </c>
      <c r="B153" s="6" t="str">
        <f t="shared" si="25"/>
        <v>I</v>
      </c>
      <c r="C153" s="14">
        <f t="shared" si="26"/>
        <v>40480.356</v>
      </c>
      <c r="D153" s="17" t="str">
        <f t="shared" si="27"/>
        <v>vis</v>
      </c>
      <c r="E153" s="25">
        <f>VLOOKUP(C153,Active!C$21:E$973,3,FALSE)</f>
        <v>59.013806983386168</v>
      </c>
      <c r="F153" s="6" t="s">
        <v>45</v>
      </c>
      <c r="G153" s="17" t="str">
        <f t="shared" si="28"/>
        <v>40480.356</v>
      </c>
      <c r="H153" s="14">
        <f t="shared" si="29"/>
        <v>59</v>
      </c>
      <c r="I153" s="26" t="s">
        <v>484</v>
      </c>
      <c r="J153" s="27" t="s">
        <v>485</v>
      </c>
      <c r="K153" s="26">
        <v>59</v>
      </c>
      <c r="L153" s="26" t="s">
        <v>486</v>
      </c>
      <c r="M153" s="27" t="s">
        <v>50</v>
      </c>
      <c r="N153" s="27"/>
      <c r="O153" s="28" t="s">
        <v>234</v>
      </c>
      <c r="P153" s="29" t="s">
        <v>235</v>
      </c>
    </row>
    <row r="154" spans="1:16" ht="12.75" customHeight="1" thickBot="1">
      <c r="A154" s="14" t="str">
        <f t="shared" si="24"/>
        <v> AC 1199.8 </v>
      </c>
      <c r="B154" s="6" t="str">
        <f t="shared" si="25"/>
        <v>I</v>
      </c>
      <c r="C154" s="14">
        <f t="shared" si="26"/>
        <v>40480.36</v>
      </c>
      <c r="D154" s="17" t="str">
        <f t="shared" si="27"/>
        <v>vis</v>
      </c>
      <c r="E154" s="25">
        <f>VLOOKUP(C154,Active!C$21:E$973,3,FALSE)</f>
        <v>59.013900701243891</v>
      </c>
      <c r="F154" s="6" t="s">
        <v>45</v>
      </c>
      <c r="G154" s="17" t="str">
        <f t="shared" si="28"/>
        <v>40480.36</v>
      </c>
      <c r="H154" s="14">
        <f t="shared" si="29"/>
        <v>59</v>
      </c>
      <c r="I154" s="26" t="s">
        <v>487</v>
      </c>
      <c r="J154" s="27" t="s">
        <v>488</v>
      </c>
      <c r="K154" s="26">
        <v>59</v>
      </c>
      <c r="L154" s="26" t="s">
        <v>489</v>
      </c>
      <c r="M154" s="27" t="s">
        <v>50</v>
      </c>
      <c r="N154" s="27"/>
      <c r="O154" s="28" t="s">
        <v>239</v>
      </c>
      <c r="P154" s="28" t="s">
        <v>270</v>
      </c>
    </row>
    <row r="155" spans="1:16" ht="12.75" customHeight="1" thickBot="1">
      <c r="A155" s="14" t="str">
        <f t="shared" si="24"/>
        <v> BRNO 9 </v>
      </c>
      <c r="B155" s="6" t="str">
        <f t="shared" si="25"/>
        <v>II</v>
      </c>
      <c r="C155" s="14">
        <f t="shared" si="26"/>
        <v>40499.540999999997</v>
      </c>
      <c r="D155" s="17" t="str">
        <f t="shared" si="27"/>
        <v>vis</v>
      </c>
      <c r="E155" s="25">
        <f>VLOOKUP(C155,Active!C$21:E$973,3,FALSE)</f>
        <v>59.463301258396484</v>
      </c>
      <c r="F155" s="6" t="s">
        <v>45</v>
      </c>
      <c r="G155" s="17" t="str">
        <f t="shared" si="28"/>
        <v>40499.541</v>
      </c>
      <c r="H155" s="14">
        <f t="shared" si="29"/>
        <v>59.5</v>
      </c>
      <c r="I155" s="26" t="s">
        <v>490</v>
      </c>
      <c r="J155" s="27" t="s">
        <v>491</v>
      </c>
      <c r="K155" s="26">
        <v>59.5</v>
      </c>
      <c r="L155" s="26" t="s">
        <v>492</v>
      </c>
      <c r="M155" s="27" t="s">
        <v>377</v>
      </c>
      <c r="N155" s="27"/>
      <c r="O155" s="28" t="s">
        <v>493</v>
      </c>
      <c r="P155" s="28" t="s">
        <v>421</v>
      </c>
    </row>
    <row r="156" spans="1:16" ht="12.75" customHeight="1" thickBot="1">
      <c r="A156" s="14" t="str">
        <f t="shared" si="24"/>
        <v> MVS 8.188 </v>
      </c>
      <c r="B156" s="6" t="str">
        <f t="shared" si="25"/>
        <v>I</v>
      </c>
      <c r="C156" s="14">
        <f t="shared" si="26"/>
        <v>40950.25</v>
      </c>
      <c r="D156" s="17" t="str">
        <f t="shared" si="27"/>
        <v>vis</v>
      </c>
      <c r="E156" s="25">
        <f>VLOOKUP(C156,Active!C$21:E$973,3,FALSE)</f>
        <v>70.023171740317196</v>
      </c>
      <c r="F156" s="6" t="s">
        <v>45</v>
      </c>
      <c r="G156" s="17" t="str">
        <f t="shared" si="28"/>
        <v>40950.25</v>
      </c>
      <c r="H156" s="14">
        <f t="shared" si="29"/>
        <v>70</v>
      </c>
      <c r="I156" s="26" t="s">
        <v>494</v>
      </c>
      <c r="J156" s="27" t="s">
        <v>495</v>
      </c>
      <c r="K156" s="26">
        <v>70</v>
      </c>
      <c r="L156" s="26" t="s">
        <v>227</v>
      </c>
      <c r="M156" s="27" t="s">
        <v>50</v>
      </c>
      <c r="N156" s="27"/>
      <c r="O156" s="28" t="s">
        <v>51</v>
      </c>
      <c r="P156" s="28" t="s">
        <v>52</v>
      </c>
    </row>
    <row r="157" spans="1:16" ht="12.75" customHeight="1" thickBot="1">
      <c r="A157" s="14" t="str">
        <f t="shared" si="24"/>
        <v>IBVS 1852 </v>
      </c>
      <c r="B157" s="6" t="str">
        <f t="shared" si="25"/>
        <v>I</v>
      </c>
      <c r="C157" s="14">
        <f t="shared" si="26"/>
        <v>41162.483</v>
      </c>
      <c r="D157" s="17" t="str">
        <f t="shared" si="27"/>
        <v>vis</v>
      </c>
      <c r="E157" s="25">
        <f>VLOOKUP(C157,Active!C$21:E$973,3,FALSE)</f>
        <v>74.995677263813434</v>
      </c>
      <c r="F157" s="6" t="s">
        <v>45</v>
      </c>
      <c r="G157" s="17" t="str">
        <f t="shared" si="28"/>
        <v>41162.483</v>
      </c>
      <c r="H157" s="14">
        <f t="shared" si="29"/>
        <v>75</v>
      </c>
      <c r="I157" s="26" t="s">
        <v>496</v>
      </c>
      <c r="J157" s="27" t="s">
        <v>497</v>
      </c>
      <c r="K157" s="26">
        <v>75</v>
      </c>
      <c r="L157" s="26" t="s">
        <v>498</v>
      </c>
      <c r="M157" s="27" t="s">
        <v>50</v>
      </c>
      <c r="N157" s="27"/>
      <c r="O157" s="28" t="s">
        <v>234</v>
      </c>
      <c r="P157" s="29" t="s">
        <v>235</v>
      </c>
    </row>
    <row r="158" spans="1:16" ht="12.75" customHeight="1" thickBot="1">
      <c r="A158" s="14" t="str">
        <f t="shared" si="24"/>
        <v>IBVS 1852 </v>
      </c>
      <c r="B158" s="6" t="str">
        <f t="shared" si="25"/>
        <v>I</v>
      </c>
      <c r="C158" s="14">
        <f t="shared" si="26"/>
        <v>41163.472000000002</v>
      </c>
      <c r="D158" s="17" t="str">
        <f t="shared" si="27"/>
        <v>vis</v>
      </c>
      <c r="E158" s="25">
        <f>VLOOKUP(C158,Active!C$21:E$973,3,FALSE)</f>
        <v>75.018849004130658</v>
      </c>
      <c r="F158" s="6" t="s">
        <v>45</v>
      </c>
      <c r="G158" s="17" t="str">
        <f t="shared" si="28"/>
        <v>41163.472</v>
      </c>
      <c r="H158" s="14">
        <f t="shared" si="29"/>
        <v>75</v>
      </c>
      <c r="I158" s="26" t="s">
        <v>499</v>
      </c>
      <c r="J158" s="27" t="s">
        <v>500</v>
      </c>
      <c r="K158" s="26">
        <v>75</v>
      </c>
      <c r="L158" s="26" t="s">
        <v>501</v>
      </c>
      <c r="M158" s="27" t="s">
        <v>50</v>
      </c>
      <c r="N158" s="27"/>
      <c r="O158" s="28" t="s">
        <v>234</v>
      </c>
      <c r="P158" s="29" t="s">
        <v>235</v>
      </c>
    </row>
    <row r="159" spans="1:16" ht="12.75" customHeight="1" thickBot="1">
      <c r="A159" s="14" t="str">
        <f t="shared" si="24"/>
        <v>IBVS 1852 </v>
      </c>
      <c r="B159" s="6" t="str">
        <f t="shared" si="25"/>
        <v>I</v>
      </c>
      <c r="C159" s="14">
        <f t="shared" si="26"/>
        <v>41545.442000000003</v>
      </c>
      <c r="D159" s="17" t="str">
        <f t="shared" si="27"/>
        <v>vis</v>
      </c>
      <c r="E159" s="25">
        <f>VLOOKUP(C159,Active!C$21:E$973,3,FALSE)</f>
        <v>83.968201530881274</v>
      </c>
      <c r="F159" s="6" t="s">
        <v>45</v>
      </c>
      <c r="G159" s="17" t="str">
        <f t="shared" si="28"/>
        <v>41545.442</v>
      </c>
      <c r="H159" s="14">
        <f t="shared" si="29"/>
        <v>84</v>
      </c>
      <c r="I159" s="26" t="s">
        <v>502</v>
      </c>
      <c r="J159" s="27" t="s">
        <v>503</v>
      </c>
      <c r="K159" s="26">
        <v>84</v>
      </c>
      <c r="L159" s="26" t="s">
        <v>504</v>
      </c>
      <c r="M159" s="27" t="s">
        <v>50</v>
      </c>
      <c r="N159" s="27"/>
      <c r="O159" s="28" t="s">
        <v>234</v>
      </c>
      <c r="P159" s="29" t="s">
        <v>235</v>
      </c>
    </row>
    <row r="160" spans="1:16" ht="12.75" customHeight="1" thickBot="1">
      <c r="A160" s="14" t="str">
        <f t="shared" si="24"/>
        <v> MVS 8.188 </v>
      </c>
      <c r="B160" s="6" t="str">
        <f t="shared" si="25"/>
        <v>I</v>
      </c>
      <c r="C160" s="14">
        <f t="shared" si="26"/>
        <v>41717.269999999997</v>
      </c>
      <c r="D160" s="17" t="str">
        <f t="shared" si="27"/>
        <v>vis</v>
      </c>
      <c r="E160" s="25">
        <f>VLOOKUP(C160,Active!C$21:E$973,3,FALSE)</f>
        <v>87.994039544249986</v>
      </c>
      <c r="F160" s="6" t="s">
        <v>45</v>
      </c>
      <c r="G160" s="17" t="str">
        <f t="shared" si="28"/>
        <v>41717.27</v>
      </c>
      <c r="H160" s="14">
        <f t="shared" si="29"/>
        <v>88</v>
      </c>
      <c r="I160" s="26" t="s">
        <v>505</v>
      </c>
      <c r="J160" s="27" t="s">
        <v>506</v>
      </c>
      <c r="K160" s="26">
        <v>88</v>
      </c>
      <c r="L160" s="26" t="s">
        <v>507</v>
      </c>
      <c r="M160" s="27" t="s">
        <v>50</v>
      </c>
      <c r="N160" s="27"/>
      <c r="O160" s="28" t="s">
        <v>51</v>
      </c>
      <c r="P160" s="28" t="s">
        <v>52</v>
      </c>
    </row>
    <row r="161" spans="1:16" ht="12.75" customHeight="1" thickBot="1">
      <c r="A161" s="14" t="str">
        <f t="shared" si="24"/>
        <v> MVS 8.188 </v>
      </c>
      <c r="B161" s="6" t="str">
        <f t="shared" si="25"/>
        <v>I</v>
      </c>
      <c r="C161" s="14">
        <f t="shared" si="26"/>
        <v>41932.46</v>
      </c>
      <c r="D161" s="17" t="str">
        <f t="shared" si="27"/>
        <v>vis</v>
      </c>
      <c r="E161" s="25">
        <f>VLOOKUP(C161,Active!C$21:E$973,3,FALSE)</f>
        <v>93.035825994053582</v>
      </c>
      <c r="F161" s="6" t="s">
        <v>45</v>
      </c>
      <c r="G161" s="17" t="str">
        <f t="shared" si="28"/>
        <v>41932.46</v>
      </c>
      <c r="H161" s="14">
        <f t="shared" si="29"/>
        <v>93</v>
      </c>
      <c r="I161" s="26" t="s">
        <v>508</v>
      </c>
      <c r="J161" s="27" t="s">
        <v>509</v>
      </c>
      <c r="K161" s="26">
        <v>93</v>
      </c>
      <c r="L161" s="26" t="s">
        <v>510</v>
      </c>
      <c r="M161" s="27" t="s">
        <v>50</v>
      </c>
      <c r="N161" s="27"/>
      <c r="O161" s="28" t="s">
        <v>51</v>
      </c>
      <c r="P161" s="28" t="s">
        <v>52</v>
      </c>
    </row>
    <row r="162" spans="1:16" ht="12.75" customHeight="1" thickBot="1">
      <c r="A162" s="14" t="str">
        <f t="shared" si="24"/>
        <v>IBVS 1852 </v>
      </c>
      <c r="B162" s="6" t="str">
        <f t="shared" si="25"/>
        <v>I</v>
      </c>
      <c r="C162" s="14">
        <f t="shared" si="26"/>
        <v>42357.228999999999</v>
      </c>
      <c r="D162" s="17" t="str">
        <f t="shared" si="27"/>
        <v>vis</v>
      </c>
      <c r="E162" s="25">
        <f>VLOOKUP(C162,Active!C$21:E$973,3,FALSE)</f>
        <v>102.98793616876711</v>
      </c>
      <c r="F162" s="6" t="s">
        <v>45</v>
      </c>
      <c r="G162" s="17" t="str">
        <f t="shared" si="28"/>
        <v>42357.229</v>
      </c>
      <c r="H162" s="14">
        <f t="shared" si="29"/>
        <v>103</v>
      </c>
      <c r="I162" s="26" t="s">
        <v>511</v>
      </c>
      <c r="J162" s="27" t="s">
        <v>512</v>
      </c>
      <c r="K162" s="26">
        <v>103</v>
      </c>
      <c r="L162" s="26" t="s">
        <v>513</v>
      </c>
      <c r="M162" s="27" t="s">
        <v>50</v>
      </c>
      <c r="N162" s="27"/>
      <c r="O162" s="28" t="s">
        <v>234</v>
      </c>
      <c r="P162" s="29" t="s">
        <v>235</v>
      </c>
    </row>
    <row r="163" spans="1:16" ht="12.75" customHeight="1" thickBot="1">
      <c r="A163" s="14" t="str">
        <f t="shared" si="24"/>
        <v>IBVS 1282 </v>
      </c>
      <c r="B163" s="6" t="str">
        <f t="shared" si="25"/>
        <v>I</v>
      </c>
      <c r="C163" s="14">
        <f t="shared" si="26"/>
        <v>42656.521999999997</v>
      </c>
      <c r="D163" s="17" t="str">
        <f t="shared" si="27"/>
        <v>vis</v>
      </c>
      <c r="E163" s="25">
        <f>VLOOKUP(C163,Active!C$21:E$973,3,FALSE)</f>
        <v>110.00021086517977</v>
      </c>
      <c r="F163" s="6" t="s">
        <v>45</v>
      </c>
      <c r="G163" s="17" t="str">
        <f t="shared" si="28"/>
        <v>42656.522</v>
      </c>
      <c r="H163" s="14">
        <f t="shared" si="29"/>
        <v>110</v>
      </c>
      <c r="I163" s="26" t="s">
        <v>519</v>
      </c>
      <c r="J163" s="27" t="s">
        <v>520</v>
      </c>
      <c r="K163" s="26">
        <v>110</v>
      </c>
      <c r="L163" s="26" t="s">
        <v>521</v>
      </c>
      <c r="M163" s="27" t="s">
        <v>50</v>
      </c>
      <c r="N163" s="27"/>
      <c r="O163" s="28" t="s">
        <v>73</v>
      </c>
      <c r="P163" s="29" t="s">
        <v>74</v>
      </c>
    </row>
    <row r="164" spans="1:16" ht="12.75" customHeight="1" thickBot="1">
      <c r="A164" s="14" t="str">
        <f t="shared" si="24"/>
        <v>IBVS 1282 </v>
      </c>
      <c r="B164" s="6" t="str">
        <f t="shared" si="25"/>
        <v>I</v>
      </c>
      <c r="C164" s="14">
        <f t="shared" si="26"/>
        <v>42656.535000000003</v>
      </c>
      <c r="D164" s="17" t="str">
        <f t="shared" si="27"/>
        <v>vis</v>
      </c>
      <c r="E164" s="25">
        <f>VLOOKUP(C164,Active!C$21:E$973,3,FALSE)</f>
        <v>110.00051544821746</v>
      </c>
      <c r="F164" s="6" t="s">
        <v>45</v>
      </c>
      <c r="G164" s="17" t="str">
        <f t="shared" si="28"/>
        <v>42656.535</v>
      </c>
      <c r="H164" s="14">
        <f t="shared" si="29"/>
        <v>110</v>
      </c>
      <c r="I164" s="26" t="s">
        <v>522</v>
      </c>
      <c r="J164" s="27" t="s">
        <v>523</v>
      </c>
      <c r="K164" s="26">
        <v>110</v>
      </c>
      <c r="L164" s="26" t="s">
        <v>524</v>
      </c>
      <c r="M164" s="27" t="s">
        <v>50</v>
      </c>
      <c r="N164" s="27"/>
      <c r="O164" s="28" t="s">
        <v>73</v>
      </c>
      <c r="P164" s="29" t="s">
        <v>74</v>
      </c>
    </row>
    <row r="165" spans="1:16" ht="12.75" customHeight="1" thickBot="1">
      <c r="A165" s="14" t="str">
        <f t="shared" si="24"/>
        <v>IBVS 1282 </v>
      </c>
      <c r="B165" s="6" t="str">
        <f t="shared" si="25"/>
        <v>I</v>
      </c>
      <c r="C165" s="14">
        <f t="shared" si="26"/>
        <v>42657.606</v>
      </c>
      <c r="D165" s="17" t="str">
        <f t="shared" si="27"/>
        <v>vis</v>
      </c>
      <c r="E165" s="25">
        <f>VLOOKUP(C165,Active!C$21:E$973,3,FALSE)</f>
        <v>110.02560840461749</v>
      </c>
      <c r="F165" s="6" t="s">
        <v>45</v>
      </c>
      <c r="G165" s="17" t="str">
        <f t="shared" si="28"/>
        <v>42657.606</v>
      </c>
      <c r="H165" s="14">
        <f t="shared" si="29"/>
        <v>110</v>
      </c>
      <c r="I165" s="26" t="s">
        <v>525</v>
      </c>
      <c r="J165" s="27" t="s">
        <v>526</v>
      </c>
      <c r="K165" s="26">
        <v>110</v>
      </c>
      <c r="L165" s="26" t="s">
        <v>527</v>
      </c>
      <c r="M165" s="27" t="s">
        <v>50</v>
      </c>
      <c r="N165" s="27"/>
      <c r="O165" s="28" t="s">
        <v>73</v>
      </c>
      <c r="P165" s="29" t="s">
        <v>74</v>
      </c>
    </row>
    <row r="166" spans="1:16" ht="12.75" customHeight="1" thickBot="1">
      <c r="A166" s="14" t="str">
        <f t="shared" si="24"/>
        <v>IBVS 1282 </v>
      </c>
      <c r="B166" s="6" t="str">
        <f t="shared" si="25"/>
        <v>I</v>
      </c>
      <c r="C166" s="14">
        <f t="shared" si="26"/>
        <v>42657.623</v>
      </c>
      <c r="D166" s="17" t="str">
        <f t="shared" si="27"/>
        <v>vis</v>
      </c>
      <c r="E166" s="25">
        <f>VLOOKUP(C166,Active!C$21:E$973,3,FALSE)</f>
        <v>110.02600670551271</v>
      </c>
      <c r="F166" s="6" t="s">
        <v>45</v>
      </c>
      <c r="G166" s="17" t="str">
        <f t="shared" si="28"/>
        <v>42657.623</v>
      </c>
      <c r="H166" s="14">
        <f t="shared" si="29"/>
        <v>110</v>
      </c>
      <c r="I166" s="26" t="s">
        <v>528</v>
      </c>
      <c r="J166" s="27" t="s">
        <v>529</v>
      </c>
      <c r="K166" s="26">
        <v>110</v>
      </c>
      <c r="L166" s="26" t="s">
        <v>530</v>
      </c>
      <c r="M166" s="27" t="s">
        <v>50</v>
      </c>
      <c r="N166" s="27"/>
      <c r="O166" s="28" t="s">
        <v>73</v>
      </c>
      <c r="P166" s="29" t="s">
        <v>74</v>
      </c>
    </row>
    <row r="167" spans="1:16" ht="12.75" customHeight="1" thickBot="1">
      <c r="A167" s="14" t="str">
        <f t="shared" si="24"/>
        <v> MVS 8.188 </v>
      </c>
      <c r="B167" s="6" t="str">
        <f t="shared" si="25"/>
        <v>I</v>
      </c>
      <c r="C167" s="14">
        <f t="shared" si="26"/>
        <v>42697.45</v>
      </c>
      <c r="D167" s="17" t="str">
        <f t="shared" si="27"/>
        <v>vis</v>
      </c>
      <c r="E167" s="25">
        <f>VLOOKUP(C167,Active!C$21:E$973,3,FALSE)</f>
        <v>110.95913198520189</v>
      </c>
      <c r="F167" s="6" t="s">
        <v>45</v>
      </c>
      <c r="G167" s="17" t="str">
        <f t="shared" si="28"/>
        <v>42697.45</v>
      </c>
      <c r="H167" s="14">
        <f t="shared" si="29"/>
        <v>111</v>
      </c>
      <c r="I167" s="26" t="s">
        <v>531</v>
      </c>
      <c r="J167" s="27" t="s">
        <v>532</v>
      </c>
      <c r="K167" s="26">
        <v>111</v>
      </c>
      <c r="L167" s="26" t="s">
        <v>533</v>
      </c>
      <c r="M167" s="27" t="s">
        <v>50</v>
      </c>
      <c r="N167" s="27"/>
      <c r="O167" s="28" t="s">
        <v>51</v>
      </c>
      <c r="P167" s="28" t="s">
        <v>52</v>
      </c>
    </row>
    <row r="168" spans="1:16" ht="12.75" customHeight="1" thickBot="1">
      <c r="A168" s="14" t="str">
        <f t="shared" si="24"/>
        <v> MVS 8.188 </v>
      </c>
      <c r="B168" s="6" t="str">
        <f t="shared" si="25"/>
        <v>I</v>
      </c>
      <c r="C168" s="14">
        <f t="shared" si="26"/>
        <v>44490.49</v>
      </c>
      <c r="D168" s="17" t="str">
        <f t="shared" si="27"/>
        <v>vis</v>
      </c>
      <c r="E168" s="25">
        <f>VLOOKUP(C168,Active!C$21:E$973,3,FALSE)</f>
        <v>152.96909887936869</v>
      </c>
      <c r="F168" s="6" t="s">
        <v>45</v>
      </c>
      <c r="G168" s="17" t="str">
        <f t="shared" si="28"/>
        <v>44490.49</v>
      </c>
      <c r="H168" s="14">
        <f t="shared" si="29"/>
        <v>153</v>
      </c>
      <c r="I168" s="26" t="s">
        <v>538</v>
      </c>
      <c r="J168" s="27" t="s">
        <v>539</v>
      </c>
      <c r="K168" s="26">
        <v>153</v>
      </c>
      <c r="L168" s="26" t="s">
        <v>540</v>
      </c>
      <c r="M168" s="27" t="s">
        <v>50</v>
      </c>
      <c r="N168" s="27"/>
      <c r="O168" s="28" t="s">
        <v>51</v>
      </c>
      <c r="P168" s="28" t="s">
        <v>52</v>
      </c>
    </row>
    <row r="169" spans="1:16">
      <c r="B169" s="6"/>
      <c r="E169" s="25"/>
      <c r="F169" s="6"/>
    </row>
    <row r="170" spans="1:16">
      <c r="B170" s="6"/>
      <c r="E170" s="25"/>
      <c r="F170" s="6"/>
    </row>
    <row r="171" spans="1:16">
      <c r="B171" s="6"/>
      <c r="E171" s="25"/>
      <c r="F171" s="6"/>
    </row>
    <row r="172" spans="1:16">
      <c r="B172" s="6"/>
      <c r="E172" s="25"/>
      <c r="F172" s="6"/>
    </row>
    <row r="173" spans="1:16">
      <c r="B173" s="6"/>
      <c r="E173" s="25"/>
      <c r="F173" s="6"/>
    </row>
    <row r="174" spans="1:16">
      <c r="B174" s="6"/>
      <c r="E174" s="25"/>
      <c r="F174" s="6"/>
    </row>
    <row r="175" spans="1:16">
      <c r="B175" s="6"/>
      <c r="E175" s="25"/>
      <c r="F175" s="6"/>
    </row>
    <row r="176" spans="1:16">
      <c r="B176" s="6"/>
      <c r="E176" s="25"/>
      <c r="F176" s="6"/>
    </row>
    <row r="177" spans="2:6">
      <c r="B177" s="6"/>
      <c r="E177" s="25"/>
      <c r="F177" s="6"/>
    </row>
    <row r="178" spans="2:6">
      <c r="B178" s="6"/>
      <c r="E178" s="25"/>
      <c r="F178" s="6"/>
    </row>
    <row r="179" spans="2:6">
      <c r="B179" s="6"/>
      <c r="E179" s="25"/>
      <c r="F179" s="6"/>
    </row>
    <row r="180" spans="2:6">
      <c r="B180" s="6"/>
      <c r="E180" s="25"/>
      <c r="F180" s="6"/>
    </row>
    <row r="181" spans="2:6">
      <c r="B181" s="6"/>
      <c r="E181" s="25"/>
      <c r="F181" s="6"/>
    </row>
    <row r="182" spans="2:6">
      <c r="B182" s="6"/>
      <c r="E182" s="25"/>
      <c r="F182" s="6"/>
    </row>
    <row r="183" spans="2:6">
      <c r="B183" s="6"/>
      <c r="E183" s="25"/>
      <c r="F183" s="6"/>
    </row>
    <row r="184" spans="2:6">
      <c r="B184" s="6"/>
      <c r="E184" s="25"/>
      <c r="F184" s="6"/>
    </row>
    <row r="185" spans="2:6">
      <c r="B185" s="6"/>
      <c r="E185" s="25"/>
      <c r="F185" s="6"/>
    </row>
    <row r="186" spans="2:6">
      <c r="B186" s="6"/>
      <c r="E186" s="25"/>
      <c r="F186" s="6"/>
    </row>
    <row r="187" spans="2:6">
      <c r="B187" s="6"/>
      <c r="E187" s="25"/>
      <c r="F187" s="6"/>
    </row>
    <row r="188" spans="2:6">
      <c r="B188" s="6"/>
      <c r="E188" s="25"/>
      <c r="F188" s="6"/>
    </row>
    <row r="189" spans="2:6">
      <c r="B189" s="6"/>
      <c r="E189" s="25"/>
      <c r="F189" s="6"/>
    </row>
    <row r="190" spans="2:6">
      <c r="B190" s="6"/>
      <c r="E190" s="25"/>
      <c r="F190" s="6"/>
    </row>
    <row r="191" spans="2:6">
      <c r="B191" s="6"/>
      <c r="E191" s="25"/>
      <c r="F191" s="6"/>
    </row>
    <row r="192" spans="2:6">
      <c r="B192" s="6"/>
      <c r="E192" s="25"/>
      <c r="F192" s="6"/>
    </row>
    <row r="193" spans="2:6">
      <c r="B193" s="6"/>
      <c r="E193" s="25"/>
      <c r="F193" s="6"/>
    </row>
    <row r="194" spans="2:6">
      <c r="B194" s="6"/>
      <c r="E194" s="25"/>
      <c r="F194" s="6"/>
    </row>
    <row r="195" spans="2:6">
      <c r="B195" s="6"/>
      <c r="E195" s="25"/>
      <c r="F195" s="6"/>
    </row>
    <row r="196" spans="2:6">
      <c r="B196" s="6"/>
      <c r="E196" s="25"/>
      <c r="F196" s="6"/>
    </row>
    <row r="197" spans="2:6">
      <c r="B197" s="6"/>
      <c r="E197" s="25"/>
      <c r="F197" s="6"/>
    </row>
    <row r="198" spans="2:6">
      <c r="B198" s="6"/>
      <c r="E198" s="25"/>
      <c r="F198" s="6"/>
    </row>
    <row r="199" spans="2:6">
      <c r="B199" s="6"/>
      <c r="E199" s="25"/>
      <c r="F199" s="6"/>
    </row>
    <row r="200" spans="2:6">
      <c r="B200" s="6"/>
      <c r="E200" s="25"/>
      <c r="F200" s="6"/>
    </row>
    <row r="201" spans="2:6">
      <c r="B201" s="6"/>
      <c r="E201" s="25"/>
      <c r="F201" s="6"/>
    </row>
    <row r="202" spans="2:6">
      <c r="B202" s="6"/>
      <c r="E202" s="25"/>
      <c r="F202" s="6"/>
    </row>
    <row r="203" spans="2:6">
      <c r="B203" s="6"/>
      <c r="E203" s="25"/>
      <c r="F203" s="6"/>
    </row>
    <row r="204" spans="2:6">
      <c r="B204" s="6"/>
      <c r="E204" s="25"/>
      <c r="F204" s="6"/>
    </row>
    <row r="205" spans="2:6">
      <c r="B205" s="6"/>
      <c r="E205" s="25"/>
      <c r="F205" s="6"/>
    </row>
    <row r="206" spans="2:6">
      <c r="B206" s="6"/>
      <c r="E206" s="25"/>
      <c r="F206" s="6"/>
    </row>
    <row r="207" spans="2:6">
      <c r="B207" s="6"/>
      <c r="E207" s="25"/>
      <c r="F207" s="6"/>
    </row>
    <row r="208" spans="2:6">
      <c r="B208" s="6"/>
      <c r="E208" s="25"/>
      <c r="F208" s="6"/>
    </row>
    <row r="209" spans="2:6">
      <c r="B209" s="6"/>
      <c r="E209" s="25"/>
      <c r="F209" s="6"/>
    </row>
    <row r="210" spans="2:6">
      <c r="B210" s="6"/>
      <c r="E210" s="25"/>
      <c r="F210" s="6"/>
    </row>
    <row r="211" spans="2:6">
      <c r="B211" s="6"/>
      <c r="E211" s="25"/>
      <c r="F211" s="6"/>
    </row>
    <row r="212" spans="2:6">
      <c r="B212" s="6"/>
      <c r="E212" s="25"/>
      <c r="F212" s="6"/>
    </row>
    <row r="213" spans="2:6">
      <c r="B213" s="6"/>
      <c r="E213" s="25"/>
      <c r="F213" s="6"/>
    </row>
    <row r="214" spans="2:6">
      <c r="B214" s="6"/>
      <c r="E214" s="25"/>
      <c r="F214" s="6"/>
    </row>
    <row r="215" spans="2:6">
      <c r="B215" s="6"/>
      <c r="E215" s="25"/>
      <c r="F215" s="6"/>
    </row>
    <row r="216" spans="2:6">
      <c r="B216" s="6"/>
      <c r="E216" s="25"/>
      <c r="F216" s="6"/>
    </row>
    <row r="217" spans="2:6">
      <c r="B217" s="6"/>
      <c r="E217" s="25"/>
      <c r="F217" s="6"/>
    </row>
    <row r="218" spans="2:6">
      <c r="B218" s="6"/>
      <c r="E218" s="25"/>
      <c r="F218" s="6"/>
    </row>
    <row r="219" spans="2:6">
      <c r="B219" s="6"/>
      <c r="E219" s="25"/>
      <c r="F219" s="6"/>
    </row>
    <row r="220" spans="2:6">
      <c r="B220" s="6"/>
      <c r="E220" s="25"/>
      <c r="F220" s="6"/>
    </row>
    <row r="221" spans="2:6">
      <c r="B221" s="6"/>
      <c r="E221" s="25"/>
      <c r="F221" s="6"/>
    </row>
    <row r="222" spans="2:6">
      <c r="B222" s="6"/>
      <c r="E222" s="25"/>
      <c r="F222" s="6"/>
    </row>
    <row r="223" spans="2:6">
      <c r="B223" s="6"/>
      <c r="E223" s="25"/>
      <c r="F223" s="6"/>
    </row>
    <row r="224" spans="2:6">
      <c r="B224" s="6"/>
      <c r="E224" s="25"/>
      <c r="F224" s="6"/>
    </row>
    <row r="225" spans="2:6">
      <c r="B225" s="6"/>
      <c r="E225" s="25"/>
      <c r="F225" s="6"/>
    </row>
    <row r="226" spans="2:6">
      <c r="B226" s="6"/>
      <c r="E226" s="25"/>
      <c r="F226" s="6"/>
    </row>
    <row r="227" spans="2:6">
      <c r="B227" s="6"/>
      <c r="E227" s="25"/>
      <c r="F227" s="6"/>
    </row>
    <row r="228" spans="2:6">
      <c r="B228" s="6"/>
      <c r="E228" s="25"/>
      <c r="F228" s="6"/>
    </row>
    <row r="229" spans="2:6">
      <c r="B229" s="6"/>
      <c r="E229" s="25"/>
      <c r="F229" s="6"/>
    </row>
    <row r="230" spans="2:6">
      <c r="B230" s="6"/>
      <c r="E230" s="25"/>
      <c r="F230" s="6"/>
    </row>
    <row r="231" spans="2:6">
      <c r="B231" s="6"/>
      <c r="E231" s="25"/>
      <c r="F231" s="6"/>
    </row>
    <row r="232" spans="2:6">
      <c r="B232" s="6"/>
      <c r="E232" s="25"/>
      <c r="F232" s="6"/>
    </row>
    <row r="233" spans="2:6">
      <c r="B233" s="6"/>
      <c r="E233" s="25"/>
      <c r="F233" s="6"/>
    </row>
    <row r="234" spans="2:6">
      <c r="B234" s="6"/>
      <c r="E234" s="25"/>
      <c r="F234" s="6"/>
    </row>
    <row r="235" spans="2:6">
      <c r="B235" s="6"/>
      <c r="E235" s="25"/>
      <c r="F235" s="6"/>
    </row>
    <row r="236" spans="2:6">
      <c r="B236" s="6"/>
      <c r="E236" s="25"/>
      <c r="F236" s="6"/>
    </row>
    <row r="237" spans="2:6">
      <c r="B237" s="6"/>
      <c r="E237" s="25"/>
      <c r="F237" s="6"/>
    </row>
    <row r="238" spans="2:6">
      <c r="B238" s="6"/>
      <c r="E238" s="25"/>
      <c r="F238" s="6"/>
    </row>
    <row r="239" spans="2:6">
      <c r="B239" s="6"/>
      <c r="E239" s="25"/>
      <c r="F239" s="6"/>
    </row>
    <row r="240" spans="2:6">
      <c r="B240" s="6"/>
      <c r="E240" s="25"/>
      <c r="F240" s="6"/>
    </row>
    <row r="241" spans="2:6">
      <c r="B241" s="6"/>
      <c r="E241" s="25"/>
      <c r="F241" s="6"/>
    </row>
    <row r="242" spans="2:6">
      <c r="B242" s="6"/>
      <c r="E242" s="25"/>
      <c r="F242" s="6"/>
    </row>
    <row r="243" spans="2:6">
      <c r="B243" s="6"/>
      <c r="E243" s="25"/>
      <c r="F243" s="6"/>
    </row>
    <row r="244" spans="2:6">
      <c r="B244" s="6"/>
      <c r="E244" s="25"/>
      <c r="F244" s="6"/>
    </row>
    <row r="245" spans="2:6">
      <c r="B245" s="6"/>
      <c r="E245" s="25"/>
      <c r="F245" s="6"/>
    </row>
    <row r="246" spans="2:6">
      <c r="B246" s="6"/>
      <c r="E246" s="25"/>
      <c r="F246" s="6"/>
    </row>
    <row r="247" spans="2:6">
      <c r="B247" s="6"/>
      <c r="E247" s="25"/>
      <c r="F247" s="6"/>
    </row>
    <row r="248" spans="2:6">
      <c r="B248" s="6"/>
      <c r="E248" s="25"/>
      <c r="F248" s="6"/>
    </row>
    <row r="249" spans="2:6">
      <c r="B249" s="6"/>
      <c r="E249" s="25"/>
      <c r="F249" s="6"/>
    </row>
    <row r="250" spans="2:6">
      <c r="B250" s="6"/>
      <c r="E250" s="25"/>
      <c r="F250" s="6"/>
    </row>
    <row r="251" spans="2:6">
      <c r="B251" s="6"/>
      <c r="E251" s="25"/>
      <c r="F251" s="6"/>
    </row>
    <row r="252" spans="2:6">
      <c r="B252" s="6"/>
      <c r="E252" s="25"/>
      <c r="F252" s="6"/>
    </row>
    <row r="253" spans="2:6">
      <c r="B253" s="6"/>
      <c r="E253" s="25"/>
      <c r="F253" s="6"/>
    </row>
    <row r="254" spans="2:6">
      <c r="B254" s="6"/>
      <c r="E254" s="25"/>
      <c r="F254" s="6"/>
    </row>
    <row r="255" spans="2:6">
      <c r="B255" s="6"/>
      <c r="E255" s="25"/>
      <c r="F255" s="6"/>
    </row>
    <row r="256" spans="2:6">
      <c r="B256" s="6"/>
      <c r="E256" s="25"/>
      <c r="F256" s="6"/>
    </row>
    <row r="257" spans="2:6">
      <c r="B257" s="6"/>
      <c r="E257" s="25"/>
      <c r="F257" s="6"/>
    </row>
    <row r="258" spans="2:6">
      <c r="B258" s="6"/>
      <c r="E258" s="25"/>
      <c r="F258" s="6"/>
    </row>
    <row r="259" spans="2:6">
      <c r="B259" s="6"/>
      <c r="E259" s="25"/>
      <c r="F259" s="6"/>
    </row>
    <row r="260" spans="2:6">
      <c r="B260" s="6"/>
      <c r="E260" s="25"/>
      <c r="F260" s="6"/>
    </row>
    <row r="261" spans="2:6">
      <c r="B261" s="6"/>
      <c r="E261" s="25"/>
      <c r="F261" s="6"/>
    </row>
    <row r="262" spans="2:6">
      <c r="B262" s="6"/>
      <c r="E262" s="25"/>
      <c r="F262" s="6"/>
    </row>
    <row r="263" spans="2:6">
      <c r="B263" s="6"/>
      <c r="E263" s="25"/>
      <c r="F263" s="6"/>
    </row>
    <row r="264" spans="2:6">
      <c r="B264" s="6"/>
      <c r="E264" s="25"/>
      <c r="F264" s="6"/>
    </row>
    <row r="265" spans="2:6">
      <c r="B265" s="6"/>
      <c r="E265" s="25"/>
      <c r="F265" s="6"/>
    </row>
    <row r="266" spans="2:6">
      <c r="B266" s="6"/>
      <c r="E266" s="25"/>
      <c r="F266" s="6"/>
    </row>
    <row r="267" spans="2:6">
      <c r="B267" s="6"/>
      <c r="E267" s="25"/>
      <c r="F267" s="6"/>
    </row>
    <row r="268" spans="2:6">
      <c r="B268" s="6"/>
      <c r="E268" s="25"/>
      <c r="F268" s="6"/>
    </row>
    <row r="269" spans="2:6">
      <c r="B269" s="6"/>
      <c r="E269" s="25"/>
      <c r="F269" s="6"/>
    </row>
    <row r="270" spans="2:6">
      <c r="B270" s="6"/>
      <c r="E270" s="25"/>
      <c r="F270" s="6"/>
    </row>
    <row r="271" spans="2:6">
      <c r="B271" s="6"/>
      <c r="E271" s="25"/>
      <c r="F271" s="6"/>
    </row>
    <row r="272" spans="2:6">
      <c r="B272" s="6"/>
      <c r="E272" s="25"/>
      <c r="F272" s="6"/>
    </row>
    <row r="273" spans="2:6">
      <c r="B273" s="6"/>
      <c r="E273" s="25"/>
      <c r="F273" s="6"/>
    </row>
    <row r="274" spans="2:6">
      <c r="B274" s="6"/>
      <c r="E274" s="25"/>
      <c r="F274" s="6"/>
    </row>
    <row r="275" spans="2:6">
      <c r="B275" s="6"/>
      <c r="E275" s="25"/>
      <c r="F275" s="6"/>
    </row>
    <row r="276" spans="2:6">
      <c r="B276" s="6"/>
      <c r="E276" s="25"/>
      <c r="F276" s="6"/>
    </row>
    <row r="277" spans="2:6">
      <c r="B277" s="6"/>
      <c r="E277" s="25"/>
      <c r="F277" s="6"/>
    </row>
    <row r="278" spans="2:6">
      <c r="B278" s="6"/>
      <c r="E278" s="25"/>
      <c r="F278" s="6"/>
    </row>
    <row r="279" spans="2:6">
      <c r="B279" s="6"/>
      <c r="E279" s="25"/>
      <c r="F279" s="6"/>
    </row>
    <row r="280" spans="2:6">
      <c r="B280" s="6"/>
      <c r="E280" s="25"/>
      <c r="F280" s="6"/>
    </row>
    <row r="281" spans="2:6">
      <c r="B281" s="6"/>
      <c r="E281" s="25"/>
      <c r="F281" s="6"/>
    </row>
    <row r="282" spans="2:6">
      <c r="B282" s="6"/>
      <c r="E282" s="25"/>
      <c r="F282" s="6"/>
    </row>
    <row r="283" spans="2:6">
      <c r="B283" s="6"/>
      <c r="E283" s="25"/>
      <c r="F283" s="6"/>
    </row>
    <row r="284" spans="2:6">
      <c r="B284" s="6"/>
      <c r="E284" s="25"/>
      <c r="F284" s="6"/>
    </row>
    <row r="285" spans="2:6">
      <c r="B285" s="6"/>
      <c r="E285" s="25"/>
      <c r="F285" s="6"/>
    </row>
    <row r="286" spans="2:6">
      <c r="B286" s="6"/>
      <c r="E286" s="25"/>
      <c r="F286" s="6"/>
    </row>
    <row r="287" spans="2:6">
      <c r="B287" s="6"/>
      <c r="E287" s="25"/>
      <c r="F287" s="6"/>
    </row>
    <row r="288" spans="2:6">
      <c r="B288" s="6"/>
      <c r="E288" s="25"/>
      <c r="F288" s="6"/>
    </row>
    <row r="289" spans="2:6">
      <c r="B289" s="6"/>
      <c r="E289" s="25"/>
      <c r="F289" s="6"/>
    </row>
    <row r="290" spans="2:6">
      <c r="B290" s="6"/>
      <c r="E290" s="25"/>
      <c r="F290" s="6"/>
    </row>
    <row r="291" spans="2:6">
      <c r="B291" s="6"/>
      <c r="E291" s="25"/>
      <c r="F291" s="6"/>
    </row>
    <row r="292" spans="2:6">
      <c r="B292" s="6"/>
      <c r="E292" s="25"/>
      <c r="F292" s="6"/>
    </row>
    <row r="293" spans="2:6">
      <c r="B293" s="6"/>
      <c r="E293" s="25"/>
      <c r="F293" s="6"/>
    </row>
    <row r="294" spans="2:6">
      <c r="B294" s="6"/>
      <c r="E294" s="25"/>
      <c r="F294" s="6"/>
    </row>
    <row r="295" spans="2:6">
      <c r="B295" s="6"/>
      <c r="E295" s="25"/>
      <c r="F295" s="6"/>
    </row>
    <row r="296" spans="2:6">
      <c r="B296" s="6"/>
      <c r="E296" s="25"/>
      <c r="F296" s="6"/>
    </row>
    <row r="297" spans="2:6">
      <c r="B297" s="6"/>
      <c r="E297" s="25"/>
      <c r="F297" s="6"/>
    </row>
    <row r="298" spans="2:6">
      <c r="B298" s="6"/>
      <c r="E298" s="25"/>
      <c r="F298" s="6"/>
    </row>
    <row r="299" spans="2:6">
      <c r="B299" s="6"/>
      <c r="E299" s="25"/>
      <c r="F299" s="6"/>
    </row>
    <row r="300" spans="2:6">
      <c r="B300" s="6"/>
      <c r="E300" s="25"/>
      <c r="F300" s="6"/>
    </row>
    <row r="301" spans="2:6">
      <c r="B301" s="6"/>
      <c r="E301" s="25"/>
      <c r="F301" s="6"/>
    </row>
    <row r="302" spans="2:6">
      <c r="B302" s="6"/>
      <c r="E302" s="25"/>
      <c r="F302" s="6"/>
    </row>
    <row r="303" spans="2:6">
      <c r="B303" s="6"/>
      <c r="E303" s="25"/>
      <c r="F303" s="6"/>
    </row>
    <row r="304" spans="2:6">
      <c r="B304" s="6"/>
      <c r="E304" s="25"/>
      <c r="F304" s="6"/>
    </row>
    <row r="305" spans="2:6">
      <c r="B305" s="6"/>
      <c r="E305" s="25"/>
      <c r="F305" s="6"/>
    </row>
    <row r="306" spans="2:6">
      <c r="B306" s="6"/>
      <c r="E306" s="25"/>
      <c r="F306" s="6"/>
    </row>
    <row r="307" spans="2:6">
      <c r="B307" s="6"/>
      <c r="E307" s="25"/>
      <c r="F307" s="6"/>
    </row>
    <row r="308" spans="2:6">
      <c r="B308" s="6"/>
      <c r="E308" s="25"/>
      <c r="F308" s="6"/>
    </row>
    <row r="309" spans="2:6">
      <c r="B309" s="6"/>
      <c r="E309" s="25"/>
      <c r="F309" s="6"/>
    </row>
    <row r="310" spans="2:6">
      <c r="B310" s="6"/>
      <c r="E310" s="25"/>
      <c r="F310" s="6"/>
    </row>
    <row r="311" spans="2:6">
      <c r="B311" s="6"/>
      <c r="E311" s="25"/>
      <c r="F311" s="6"/>
    </row>
    <row r="312" spans="2:6">
      <c r="B312" s="6"/>
      <c r="E312" s="25"/>
      <c r="F312" s="6"/>
    </row>
    <row r="313" spans="2:6">
      <c r="B313" s="6"/>
      <c r="E313" s="25"/>
      <c r="F313" s="6"/>
    </row>
    <row r="314" spans="2:6">
      <c r="B314" s="6"/>
      <c r="E314" s="25"/>
      <c r="F314" s="6"/>
    </row>
    <row r="315" spans="2:6">
      <c r="B315" s="6"/>
      <c r="E315" s="25"/>
      <c r="F315" s="6"/>
    </row>
    <row r="316" spans="2:6">
      <c r="B316" s="6"/>
      <c r="E316" s="25"/>
      <c r="F316" s="6"/>
    </row>
    <row r="317" spans="2:6">
      <c r="B317" s="6"/>
      <c r="E317" s="25"/>
      <c r="F317" s="6"/>
    </row>
    <row r="318" spans="2:6">
      <c r="B318" s="6"/>
      <c r="E318" s="25"/>
      <c r="F318" s="6"/>
    </row>
    <row r="319" spans="2:6">
      <c r="B319" s="6"/>
      <c r="E319" s="25"/>
      <c r="F319" s="6"/>
    </row>
    <row r="320" spans="2:6">
      <c r="B320" s="6"/>
      <c r="E320" s="25"/>
      <c r="F320" s="6"/>
    </row>
    <row r="321" spans="2:6">
      <c r="B321" s="6"/>
      <c r="E321" s="25"/>
      <c r="F321" s="6"/>
    </row>
    <row r="322" spans="2:6">
      <c r="B322" s="6"/>
      <c r="E322" s="25"/>
      <c r="F322" s="6"/>
    </row>
    <row r="323" spans="2:6">
      <c r="B323" s="6"/>
      <c r="E323" s="25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</sheetData>
  <phoneticPr fontId="7" type="noConversion"/>
  <hyperlinks>
    <hyperlink ref="P15" r:id="rId1" display="http://www.konkoly.hu/cgi-bin/IBVS?39"/>
    <hyperlink ref="P16" r:id="rId2" display="http://www.konkoly.hu/cgi-bin/IBVS?39"/>
    <hyperlink ref="P17" r:id="rId3" display="http://www.konkoly.hu/cgi-bin/IBVS?39"/>
    <hyperlink ref="P18" r:id="rId4" display="http://www.konkoly.hu/cgi-bin/IBVS?39"/>
    <hyperlink ref="P19" r:id="rId5" display="http://www.konkoly.hu/cgi-bin/IBVS?1282"/>
    <hyperlink ref="P20" r:id="rId6" display="http://www.konkoly.hu/cgi-bin/IBVS?39"/>
    <hyperlink ref="P23" r:id="rId7" display="http://www.konkoly.hu/cgi-bin/IBVS?39"/>
    <hyperlink ref="P26" r:id="rId8" display="http://www.konkoly.hu/cgi-bin/IBVS?1282"/>
    <hyperlink ref="P27" r:id="rId9" display="http://www.konkoly.hu/cgi-bin/IBVS?1282"/>
    <hyperlink ref="P31" r:id="rId10" display="http://www.konkoly.hu/cgi-bin/IBVS?1282"/>
    <hyperlink ref="P34" r:id="rId11" display="http://www.konkoly.hu/cgi-bin/IBVS?1282"/>
    <hyperlink ref="P41" r:id="rId12" display="http://www.konkoly.hu/cgi-bin/IBVS?1282"/>
    <hyperlink ref="P42" r:id="rId13" display="http://www.konkoly.hu/cgi-bin/IBVS?1282"/>
    <hyperlink ref="P43" r:id="rId14" display="http://www.konkoly.hu/cgi-bin/IBVS?1282"/>
    <hyperlink ref="P44" r:id="rId15" display="http://www.konkoly.hu/cgi-bin/IBVS?1282"/>
    <hyperlink ref="P45" r:id="rId16" display="http://www.konkoly.hu/cgi-bin/IBVS?1282"/>
    <hyperlink ref="P46" r:id="rId17" display="http://www.konkoly.hu/cgi-bin/IBVS?1282"/>
    <hyperlink ref="P47" r:id="rId18" display="http://www.konkoly.hu/cgi-bin/IBVS?1282"/>
    <hyperlink ref="P48" r:id="rId19" display="http://www.konkoly.hu/cgi-bin/IBVS?1282"/>
    <hyperlink ref="P50" r:id="rId20" display="http://www.konkoly.hu/cgi-bin/IBVS?1282"/>
    <hyperlink ref="P51" r:id="rId21" display="http://www.konkoly.hu/cgi-bin/IBVS?1282"/>
    <hyperlink ref="P52" r:id="rId22" display="http://www.konkoly.hu/cgi-bin/IBVS?1282"/>
    <hyperlink ref="P53" r:id="rId23" display="http://www.konkoly.hu/cgi-bin/IBVS?1282"/>
    <hyperlink ref="P54" r:id="rId24" display="http://www.konkoly.hu/cgi-bin/IBVS?1282"/>
    <hyperlink ref="P55" r:id="rId25" display="http://www.konkoly.hu/cgi-bin/IBVS?1282"/>
    <hyperlink ref="P56" r:id="rId26" display="http://www.konkoly.hu/cgi-bin/IBVS?1282"/>
    <hyperlink ref="P57" r:id="rId27" display="http://www.konkoly.hu/cgi-bin/IBVS?1282"/>
    <hyperlink ref="P58" r:id="rId28" display="http://www.konkoly.hu/cgi-bin/IBVS?1282"/>
    <hyperlink ref="P59" r:id="rId29" display="http://www.konkoly.hu/cgi-bin/IBVS?1282"/>
    <hyperlink ref="P60" r:id="rId30" display="http://www.konkoly.hu/cgi-bin/IBVS?1282"/>
    <hyperlink ref="P61" r:id="rId31" display="http://www.konkoly.hu/cgi-bin/IBVS?1282"/>
    <hyperlink ref="P62" r:id="rId32" display="http://www.konkoly.hu/cgi-bin/IBVS?1282"/>
    <hyperlink ref="P63" r:id="rId33" display="http://www.konkoly.hu/cgi-bin/IBVS?1282"/>
    <hyperlink ref="P64" r:id="rId34" display="http://www.konkoly.hu/cgi-bin/IBVS?1282"/>
    <hyperlink ref="P65" r:id="rId35" display="http://www.konkoly.hu/cgi-bin/IBVS?1282"/>
    <hyperlink ref="P66" r:id="rId36" display="http://www.konkoly.hu/cgi-bin/IBVS?1282"/>
    <hyperlink ref="P67" r:id="rId37" display="http://www.konkoly.hu/cgi-bin/IBVS?1282"/>
    <hyperlink ref="P68" r:id="rId38" display="http://www.konkoly.hu/cgi-bin/IBVS?1282"/>
    <hyperlink ref="P69" r:id="rId39" display="http://www.konkoly.hu/cgi-bin/IBVS?39"/>
    <hyperlink ref="P71" r:id="rId40" display="http://www.konkoly.hu/cgi-bin/IBVS?39"/>
    <hyperlink ref="P72" r:id="rId41" display="http://www.konkoly.hu/cgi-bin/IBVS?1852"/>
    <hyperlink ref="P74" r:id="rId42" display="http://www.konkoly.hu/cgi-bin/IBVS?1852"/>
    <hyperlink ref="P77" r:id="rId43" display="http://www.konkoly.hu/cgi-bin/IBVS?1852"/>
    <hyperlink ref="P78" r:id="rId44" display="http://www.konkoly.hu/cgi-bin/IBVS?1852"/>
    <hyperlink ref="P80" r:id="rId45" display="http://www.konkoly.hu/cgi-bin/IBVS?1852"/>
    <hyperlink ref="P82" r:id="rId46" display="http://www.konkoly.hu/cgi-bin/IBVS?1852"/>
    <hyperlink ref="P85" r:id="rId47" display="http://www.konkoly.hu/cgi-bin/IBVS?1852"/>
    <hyperlink ref="P89" r:id="rId48" display="http://www.konkoly.hu/cgi-bin/IBVS?1852"/>
    <hyperlink ref="P93" r:id="rId49" display="http://www.konkoly.hu/cgi-bin/IBVS?1852"/>
    <hyperlink ref="P94" r:id="rId50" display="http://www.konkoly.hu/cgi-bin/IBVS?1852"/>
    <hyperlink ref="P95" r:id="rId51" display="http://www.konkoly.hu/cgi-bin/IBVS?1852"/>
    <hyperlink ref="P97" r:id="rId52" display="http://www.konkoly.hu/cgi-bin/IBVS?1852"/>
    <hyperlink ref="P99" r:id="rId53" display="http://www.konkoly.hu/cgi-bin/IBVS?39"/>
    <hyperlink ref="P100" r:id="rId54" display="http://www.konkoly.hu/cgi-bin/IBVS?39"/>
    <hyperlink ref="P101" r:id="rId55" display="http://www.konkoly.hu/cgi-bin/IBVS?1282"/>
    <hyperlink ref="P102" r:id="rId56" display="http://www.konkoly.hu/cgi-bin/IBVS?39"/>
    <hyperlink ref="P103" r:id="rId57" display="http://www.konkoly.hu/cgi-bin/IBVS?1282"/>
    <hyperlink ref="P104" r:id="rId58" display="http://www.konkoly.hu/cgi-bin/IBVS?1282"/>
    <hyperlink ref="P105" r:id="rId59" display="http://www.konkoly.hu/cgi-bin/IBVS?39"/>
    <hyperlink ref="P106" r:id="rId60" display="http://www.konkoly.hu/cgi-bin/IBVS?1852"/>
    <hyperlink ref="P107" r:id="rId61" display="http://www.konkoly.hu/cgi-bin/IBVS?39"/>
    <hyperlink ref="P110" r:id="rId62" display="http://www.konkoly.hu/cgi-bin/IBVS?1852"/>
    <hyperlink ref="P113" r:id="rId63" display="http://www.konkoly.hu/cgi-bin/IBVS?1852"/>
    <hyperlink ref="P114" r:id="rId64" display="http://www.konkoly.hu/cgi-bin/IBVS?39"/>
    <hyperlink ref="P115" r:id="rId65" display="http://www.konkoly.hu/cgi-bin/IBVS?39"/>
    <hyperlink ref="P116" r:id="rId66" display="http://www.konkoly.hu/cgi-bin/IBVS?39"/>
    <hyperlink ref="P117" r:id="rId67" display="http://www.konkoly.hu/cgi-bin/IBVS?39"/>
    <hyperlink ref="P138" r:id="rId68" display="http://www.konkoly.hu/cgi-bin/IBVS?1282"/>
    <hyperlink ref="P145" r:id="rId69" display="http://www.konkoly.hu/cgi-bin/IBVS?1852"/>
    <hyperlink ref="P147" r:id="rId70" display="http://www.konkoly.hu/cgi-bin/IBVS?1852"/>
    <hyperlink ref="P148" r:id="rId71" display="http://www.konkoly.hu/cgi-bin/IBVS?1852"/>
    <hyperlink ref="P150" r:id="rId72" display="http://www.konkoly.hu/cgi-bin/IBVS?1852"/>
    <hyperlink ref="P152" r:id="rId73" display="http://www.konkoly.hu/cgi-bin/IBVS?1852"/>
    <hyperlink ref="P153" r:id="rId74" display="http://www.konkoly.hu/cgi-bin/IBVS?1852"/>
    <hyperlink ref="P157" r:id="rId75" display="http://www.konkoly.hu/cgi-bin/IBVS?1852"/>
    <hyperlink ref="P158" r:id="rId76" display="http://www.konkoly.hu/cgi-bin/IBVS?1852"/>
    <hyperlink ref="P159" r:id="rId77" display="http://www.konkoly.hu/cgi-bin/IBVS?1852"/>
    <hyperlink ref="P162" r:id="rId78" display="http://www.konkoly.hu/cgi-bin/IBVS?1852"/>
    <hyperlink ref="P163" r:id="rId79" display="http://www.konkoly.hu/cgi-bin/IBVS?1282"/>
    <hyperlink ref="P164" r:id="rId80" display="http://www.konkoly.hu/cgi-bin/IBVS?1282"/>
    <hyperlink ref="P165" r:id="rId81" display="http://www.konkoly.hu/cgi-bin/IBVS?1282"/>
    <hyperlink ref="P166" r:id="rId82" display="http://www.konkoly.hu/cgi-bin/IBVS?128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2024-02-04T03:58:39Z</dcterms:modified>
</cp:coreProperties>
</file>