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997ECA8-45E7-409C-B5B1-0A1029CF05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G11" i="1"/>
  <c r="F11" i="1"/>
  <c r="Q21" i="1"/>
  <c r="E15" i="1"/>
  <c r="C17" i="1"/>
  <c r="E21" i="1"/>
  <c r="F21" i="1"/>
  <c r="G21" i="1"/>
  <c r="G22" i="1"/>
  <c r="I22" i="1"/>
  <c r="H21" i="1"/>
  <c r="C11" i="1"/>
  <c r="C12" i="1" l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<sst xmlns="http://schemas.openxmlformats.org/spreadsheetml/2006/main" count="47" uniqueCount="44">
  <si>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</si>
  <si>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</si>
  <si>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</si>
  <si>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</si>
  <si>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</si>
  <si>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</si>
  <si>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</si>
  <si>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</si>
  <si>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</si>
  <si>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</si>
  <si>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</si>
  <si>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</si>
  <si>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</si>
  <si>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</si>
  <si>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</si>
  <si>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</si>
  <si>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</si>
  <si>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</si>
  <si>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</si>
  <si>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</si>
  <si>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</si>
  <si>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</si>
  <si>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</si>
  <si>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</si>
  <si>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</si>
  <si>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</si>
  <si>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</si>
  <si>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</si>
  <si>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</si>
  <si>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</si>
  <si>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</si>
  <si>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</si>
  <si>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</si>
  <si>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</si>
  <si>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</si>
  <si>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</si>
  <si>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</si>
  <si>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</si>
  <si>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</si>
  <si>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</si>
  <si>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V1142 Cyg / GSC 2664-0032               </t>
  </si>
  <si>
    <t xml:space="preserve">EA/D      </t>
  </si>
  <si>
    <t>IBVS 5761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</si>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</sst>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V1142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7.7999999999999996E-3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79-4B7F-BBD6-B4134605C4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5.0524999824119732E-4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79-4B7F-BBD6-B4134605C4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79-4B7F-BBD6-B4134605C4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79-4B7F-BBD6-B4134605C4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79-4B7F-BBD6-B4134605C4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79-4B7F-BBD6-B4134605C4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79-4B7F-BBD6-B4134605C4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249.5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5.0524999824119732E-4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79-4B7F-BBD6-B4134605C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072952"/>
        <c:axId val="1"/>
      </c:scatterChart>
      <c:valAx>
        <c:axId val="85607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072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38101</xdr:rowOff>
    </xdr:from>
    <xdr:to>
      <xdr:col>17</xdr:col>
      <xdr:colOff>247650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7AE2FB-9C70-605F-0A12-4D8B1B05C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52504.778200000001</v>
      </c>
      <c r="G1" s="3">
        <v>5.7622605</v>
      </c>
      <c r="H1" s="3" t="s">
        <v>41</v>
      </c>
    </row>
    <row r="2" spans="1:8" x14ac:dyDescent="0.2">
      <c r="A2" t="s">
        <v>22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52504.778200000001</v>
      </c>
      <c r="D4" s="9">
        <v>5.7622605</v>
      </c>
    </row>
    <row r="5" spans="1:8" x14ac:dyDescent="0.2">
      <c r="C5" s="31" t="s">
        <v>37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52504.778200000001</v>
      </c>
    </row>
    <row r="8" spans="1:8" x14ac:dyDescent="0.2">
      <c r="A8" t="s">
        <v>2</v>
      </c>
      <c r="C8">
        <f>D4</f>
        <v>5.7622605</v>
      </c>
      <c r="D8" s="30"/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SLOPE(INDIRECT($G$11):G975,INDIRECT($F$11):F975)</f>
        <v>2.0250500931510916E-6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53939.581568737471</v>
      </c>
      <c r="D15" s="16" t="s">
        <v>31</v>
      </c>
      <c r="E15" s="17">
        <f ca="1">TODAY()+15018.5-B9/24</f>
        <v>60344.5</v>
      </c>
    </row>
    <row r="16" spans="1:8" x14ac:dyDescent="0.2">
      <c r="A16" s="18" t="s">
        <v>3</v>
      </c>
      <c r="B16" s="12"/>
      <c r="C16" s="19">
        <f ca="1">+C8+C12</f>
        <v>5.762262525050093</v>
      </c>
      <c r="D16" s="16" t="s">
        <v>32</v>
      </c>
      <c r="E16" s="17">
        <f ca="1">ROUND(2*(E15-C15)/C16,0)/2+1</f>
        <v>1112.5</v>
      </c>
    </row>
    <row r="17" spans="1:17" ht="13.5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45331.994461189031</v>
      </c>
    </row>
    <row r="18" spans="1:17" ht="14.25" thickTop="1" thickBot="1" x14ac:dyDescent="0.25">
      <c r="A18" s="18" t="s">
        <v>4</v>
      </c>
      <c r="B18" s="12"/>
      <c r="C18" s="21">
        <f ca="1">+C15</f>
        <v>53939.581568737471</v>
      </c>
      <c r="D18" s="22">
        <f ca="1">+C16</f>
        <v>5.762262525050093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52504.778200000001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37486.278200000001</v>
      </c>
    </row>
    <row r="22" spans="1:17" x14ac:dyDescent="0.2">
      <c r="A22" s="29" t="s">
        <v>42</v>
      </c>
      <c r="B22" s="34" t="s">
        <v>36</v>
      </c>
      <c r="C22" s="29">
        <v>53942.462699999996</v>
      </c>
      <c r="D22" s="29">
        <v>7.7999999999999996E-3</v>
      </c>
      <c r="E22">
        <f>+(C22-C$7)/C$8</f>
        <v>249.5000876826023</v>
      </c>
      <c r="F22">
        <f>ROUND(2*E22,0)/2</f>
        <v>249.5</v>
      </c>
      <c r="G22">
        <f>+C22-(C$7+F22*C$8)</f>
        <v>5.0524999824119732E-4</v>
      </c>
      <c r="I22">
        <f>+G22</f>
        <v>5.0524999824119732E-4</v>
      </c>
      <c r="O22">
        <f ca="1">+C$11+C$12*$F22</f>
        <v>5.0524999824119732E-4</v>
      </c>
      <c r="Q22" s="2">
        <f>+C22-15018.5</f>
        <v>38923.962699999996</v>
      </c>
    </row>
    <row r="23" spans="1:17" x14ac:dyDescent="0.2">
      <c r="C23" s="10"/>
      <c r="D23" s="10"/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2024-02-04T04:05:44Z</dcterms:modified>
</cp:coreProperties>
</file>