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A8297C1-8649-438D-8C41-C84448B9E0A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G11" i="1"/>
  <c r="F11" i="1"/>
  <c r="C7" i="1"/>
  <c r="E22" i="1"/>
  <c r="F22" i="1"/>
  <c r="E15" i="1"/>
  <c r="C17" i="1"/>
  <c r="Q21" i="1"/>
  <c r="E21" i="1"/>
  <c r="F21" i="1"/>
  <c r="G21" i="1"/>
  <c r="G22" i="1"/>
  <c r="I22" i="1"/>
  <c r="H21" i="1"/>
  <c r="C12" i="1"/>
  <c r="C16" i="1" l="1"/>
  <c r="D18" i="1" s="1"/>
  <c r="C11" i="1"/>
  <c r="O21" i="1" l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<sst xmlns="http://schemas.openxmlformats.org/spreadsheetml/2006/main" count="45" uniqueCount="43">
  <si>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</si>
  <si>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</si>
  <si>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</si>
  <si>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</si>
  <si>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</si>
  <si>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</si>
  <si>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</si>
  <si>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</si>
  <si>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</si>
  <si>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</si>
  <si>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</si>
  <si>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</si>
  <si>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</si>
  <si>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</si>
  <si>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</si>
  <si>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</si>
  <si>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</si>
  <si>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</si>
  <si>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</si>
  <si>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</si>
  <si>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</si>
  <si>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</si>
  <si>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</si>
  <si>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</si>
  <si>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</si>
  <si>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</si>
  <si>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</si>
  <si>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</si>
  <si>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</si>
  <si>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</si>
  <si>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</si>
  <si>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</si>
  <si>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</si>
  <si>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</si>
  <si>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</si>
  <si>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</si>
  <si>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</si>
  <si>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</si>
  <si>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V1616 Cyg / GSC 2729-2053</t>
  </si>
  <si>
    <t>IBVS 5920</t>
  </si>
  <si>
    <t>I</t>
  </si>
  <si>
    <t>EA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</si>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</sst>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V1616 Cyg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5539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09-4B79-9CB6-F8B7CEB6DE7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5539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9.8700000016833656E-3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09-4B79-9CB6-F8B7CEB6DE7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5539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09-4B79-9CB6-F8B7CEB6DE7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5539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09-4B79-9CB6-F8B7CEB6DE7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5539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309-4B79-9CB6-F8B7CEB6DE7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5539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09-4B79-9CB6-F8B7CEB6DE7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5539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09-4B79-9CB6-F8B7CEB6DE7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5539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9.8700000016833656E-3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309-4B79-9CB6-F8B7CEB6D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4719992"/>
        <c:axId val="1"/>
      </c:scatterChart>
      <c:valAx>
        <c:axId val="664719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7199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60902255639097"/>
          <c:y val="0.92375366568914952"/>
          <c:w val="0.6736842105263157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3756872-1B5A-A47D-0E0D-E6650E343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x14ac:dyDescent="0.2">
      <c r="A2" t="s">
        <v>24</v>
      </c>
      <c r="B2" t="s">
        <v>41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42668.387000000002</v>
      </c>
      <c r="D4" s="9">
        <v>2.2448700000000001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42668.387000000002</v>
      </c>
    </row>
    <row r="8" spans="1:7" x14ac:dyDescent="0.2">
      <c r="A8" t="s">
        <v>3</v>
      </c>
      <c r="C8">
        <f>+D4</f>
        <v>2.2448700000000001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1.7819100923782932E-6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18</v>
      </c>
      <c r="B15" s="12"/>
      <c r="C15" s="15">
        <f ca="1">(C7+C11)+(C8+C12)*INT(MAX(F21:F3533))</f>
        <v>55102.731800000009</v>
      </c>
      <c r="D15" s="16" t="s">
        <v>33</v>
      </c>
      <c r="E15" s="17">
        <f ca="1">TODAY()+15018.5-B9/24</f>
        <v>60344.5</v>
      </c>
    </row>
    <row r="16" spans="1:7" x14ac:dyDescent="0.2">
      <c r="A16" s="18" t="s">
        <v>4</v>
      </c>
      <c r="B16" s="12"/>
      <c r="C16" s="19">
        <f ca="1">+C8+C12</f>
        <v>2.2448717819100925</v>
      </c>
      <c r="D16" s="16" t="s">
        <v>34</v>
      </c>
      <c r="E16" s="17">
        <f ca="1">ROUND(2*(E15-C15)/C16,0)/2+1</f>
        <v>2336</v>
      </c>
    </row>
    <row r="17" spans="1:17" ht="13.5" thickBot="1" x14ac:dyDescent="0.25">
      <c r="A17" s="16" t="s">
        <v>30</v>
      </c>
      <c r="B17" s="12"/>
      <c r="C17" s="12">
        <f>COUNT(C21:C2191)</f>
        <v>2</v>
      </c>
      <c r="D17" s="16" t="s">
        <v>35</v>
      </c>
      <c r="E17" s="20">
        <f ca="1">+C15+C16*E16-15018.5-C9/24</f>
        <v>45328.648115875323</v>
      </c>
    </row>
    <row r="18" spans="1:17" ht="14.25" thickTop="1" thickBot="1" x14ac:dyDescent="0.25">
      <c r="A18" s="18" t="s">
        <v>5</v>
      </c>
      <c r="B18" s="12"/>
      <c r="C18" s="21">
        <f ca="1">+C15</f>
        <v>55102.731800000009</v>
      </c>
      <c r="D18" s="22">
        <f ca="1">+C16</f>
        <v>2.2448717819100925</v>
      </c>
      <c r="E18" s="23" t="s">
        <v>36</v>
      </c>
    </row>
    <row r="19" spans="1:17" ht="13.5" thickTop="1" x14ac:dyDescent="0.2">
      <c r="A19" s="27" t="s">
        <v>37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29</v>
      </c>
      <c r="J20" s="7" t="s">
        <v>42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42668.387000000002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27649.887000000002</v>
      </c>
    </row>
    <row r="22" spans="1:17" x14ac:dyDescent="0.2">
      <c r="A22" s="29" t="s">
        <v>39</v>
      </c>
      <c r="B22" s="30" t="s">
        <v>40</v>
      </c>
      <c r="C22" s="29">
        <v>55102.731800000001</v>
      </c>
      <c r="D22" s="29">
        <v>5.9999999999999995E-4</v>
      </c>
      <c r="E22">
        <f>+(C22-C$7)/C$8</f>
        <v>5539.0043966911217</v>
      </c>
      <c r="F22">
        <f>ROUND(2*E22,0)/2</f>
        <v>5539</v>
      </c>
      <c r="G22">
        <f>+C22-(C$7+F22*C$8)</f>
        <v>9.8700000016833656E-3</v>
      </c>
      <c r="I22">
        <f>+G22</f>
        <v>9.8700000016833656E-3</v>
      </c>
      <c r="O22">
        <f ca="1">+C$11+C$12*$F22</f>
        <v>9.8700000016833656E-3</v>
      </c>
      <c r="Q22" s="2">
        <f>+C22-15018.5</f>
        <v>40084.231800000001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2024-02-04T04:54:45Z</dcterms:modified>
</cp:coreProperties>
</file>