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7D6C8C8-F0C9-4F20-B2B5-D994370B11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O24" i="1"/>
  <c r="C15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<sst xmlns="http://schemas.openxmlformats.org/spreadsheetml/2006/main" count="56" uniqueCount="48">
  <si>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</si>
  <si>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</si>
  <si>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</si>
  <si>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</si>
  <si>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</si>
  <si>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</si>
  <si>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</si>
  <si>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</si>
  <si>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</si>
  <si>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</si>
  <si>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</si>
  <si>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</si>
  <si>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</si>
  <si>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</si>
  <si>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</si>
  <si>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</si>
  <si>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</si>
  <si>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</si>
  <si>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</si>
  <si>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</si>
  <si>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</si>
  <si>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</si>
  <si>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</si>
  <si>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</si>
  <si>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</si>
  <si>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</si>
  <si>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</si>
  <si>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</si>
  <si>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</si>
  <si>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</si>
  <si>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</si>
  <si>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</si>
  <si>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</si>
  <si>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</si>
  <si>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</si>
  <si>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</si>
  <si>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</si>
  <si>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</si>
  <si>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</si>
  <si>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</si>
  <si>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</si>
  <si>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</si>
  <si>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6114</t>
  </si>
  <si>
    <t>I</t>
  </si>
  <si>
    <t>II</t>
  </si>
  <si>
    <t>EB</t>
  </si>
  <si>
    <t>V2169 Cyg / GSC 3595-1356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</si>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</sst>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V2169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6167</c:v>
                </c:pt>
                <c:pt idx="2">
                  <c:v>6481.5</c:v>
                </c:pt>
                <c:pt idx="3">
                  <c:v>6535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C6-4331-8D28-E61EBA2908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6167</c:v>
                </c:pt>
                <c:pt idx="2">
                  <c:v>6481.5</c:v>
                </c:pt>
                <c:pt idx="3">
                  <c:v>6535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-2.7449999994132668E-2</c:v>
                </c:pt>
                <c:pt idx="2">
                  <c:v>-2.1269999997457489E-2</c:v>
                </c:pt>
                <c:pt idx="3">
                  <c:v>-1.4930000004824251E-2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C6-4331-8D28-E61EBA2908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6167</c:v>
                </c:pt>
                <c:pt idx="2">
                  <c:v>6481.5</c:v>
                </c:pt>
                <c:pt idx="3">
                  <c:v>6535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C6-4331-8D28-E61EBA2908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6167</c:v>
                </c:pt>
                <c:pt idx="2">
                  <c:v>6481.5</c:v>
                </c:pt>
                <c:pt idx="3">
                  <c:v>6535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C6-4331-8D28-E61EBA2908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6167</c:v>
                </c:pt>
                <c:pt idx="2">
                  <c:v>6481.5</c:v>
                </c:pt>
                <c:pt idx="3">
                  <c:v>6535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C6-4331-8D28-E61EBA2908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6167</c:v>
                </c:pt>
                <c:pt idx="2">
                  <c:v>6481.5</c:v>
                </c:pt>
                <c:pt idx="3">
                  <c:v>6535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C6-4331-8D28-E61EBA2908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3.6999999999999999E-4</c:v>
                  </c:pt>
                  <c:pt idx="2">
                    <c:v>1.2899999999999999E-3</c:v>
                  </c:pt>
                  <c:pt idx="3">
                    <c:v>4.2999999999999999E-4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6167</c:v>
                </c:pt>
                <c:pt idx="2">
                  <c:v>6481.5</c:v>
                </c:pt>
                <c:pt idx="3">
                  <c:v>6535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C6-4331-8D28-E61EBA2908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6167</c:v>
                </c:pt>
                <c:pt idx="2">
                  <c:v>6481.5</c:v>
                </c:pt>
                <c:pt idx="3">
                  <c:v>6535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-0.20696615321200215</c:v>
                </c:pt>
                <c:pt idx="1">
                  <c:v>-2.7825159618686868E-2</c:v>
                </c:pt>
                <c:pt idx="2">
                  <c:v>-1.8689462766879217E-2</c:v>
                </c:pt>
                <c:pt idx="3">
                  <c:v>-1.7135377610848351E-2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C6-4331-8D28-E61EBA29081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6167</c:v>
                </c:pt>
                <c:pt idx="2">
                  <c:v>6481.5</c:v>
                </c:pt>
                <c:pt idx="3">
                  <c:v>6535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C6-4331-8D28-E61EBA29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326240"/>
        <c:axId val="1"/>
      </c:scatterChart>
      <c:valAx>
        <c:axId val="695326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326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7D2055-4693-072A-9BB0-D181C41B1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37" sqref="K3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24</v>
      </c>
      <c r="B2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48500.1</v>
      </c>
      <c r="D7" s="30" t="s">
        <v>41</v>
      </c>
    </row>
    <row r="8" spans="1:7" x14ac:dyDescent="0.2">
      <c r="A8" t="s">
        <v>3</v>
      </c>
      <c r="C8" s="33">
        <v>1.2337199999999999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-0.20696615321200215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2.9048320673474184E-5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60346.672907523149</v>
      </c>
    </row>
    <row r="15" spans="1:7" x14ac:dyDescent="0.2">
      <c r="A15" s="12" t="s">
        <v>17</v>
      </c>
      <c r="B15" s="10"/>
      <c r="C15" s="13">
        <f ca="1">(C7+C11)+(C8+C12)*INT(MAX(F21:F3533))</f>
        <v>56562.443064622385</v>
      </c>
      <c r="D15" s="14" t="s">
        <v>38</v>
      </c>
      <c r="E15" s="15">
        <f ca="1">ROUND(2*(E14-$C$7)/$C$8,0)/2+E13</f>
        <v>9603.5</v>
      </c>
    </row>
    <row r="16" spans="1:7" x14ac:dyDescent="0.2">
      <c r="A16" s="16" t="s">
        <v>4</v>
      </c>
      <c r="B16" s="10"/>
      <c r="C16" s="17">
        <f ca="1">+C8+C12</f>
        <v>1.2337490483206734</v>
      </c>
      <c r="D16" s="14" t="s">
        <v>39</v>
      </c>
      <c r="E16" s="24">
        <f ca="1">ROUND(2*(E14-$C$15)/$C$16,0)/2+E13</f>
        <v>3068.5</v>
      </c>
    </row>
    <row r="17" spans="1:18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45330.097852727704</v>
      </c>
    </row>
    <row r="18" spans="1:18" ht="14.25" thickTop="1" thickBot="1" x14ac:dyDescent="0.25">
      <c r="A18" s="16" t="s">
        <v>5</v>
      </c>
      <c r="B18" s="10"/>
      <c r="C18" s="19">
        <f ca="1">+C15</f>
        <v>56562.443064622385</v>
      </c>
      <c r="D18" s="20">
        <f ca="1">+C16</f>
        <v>1.2337490483206734</v>
      </c>
      <c r="E18" s="21" t="s">
        <v>34</v>
      </c>
    </row>
    <row r="19" spans="1:18" ht="13.5" thickTop="1" x14ac:dyDescent="0.2">
      <c r="A19" s="25" t="s">
        <v>35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48500.1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-0.20696615321200215</v>
      </c>
      <c r="Q21" s="2">
        <f>+C21-15018.5</f>
        <v>33481.599999999999</v>
      </c>
    </row>
    <row r="22" spans="1:18" x14ac:dyDescent="0.2">
      <c r="A22" s="31" t="s">
        <v>42</v>
      </c>
      <c r="B22" s="32" t="s">
        <v>43</v>
      </c>
      <c r="C22" s="31">
        <v>56108.423790000001</v>
      </c>
      <c r="D22" s="31">
        <v>3.6999999999999999E-4</v>
      </c>
      <c r="E22">
        <f>+(C22-C$7)/C$8</f>
        <v>6166.9777502188526</v>
      </c>
      <c r="F22">
        <f>ROUND(2*E22,0)/2</f>
        <v>6167</v>
      </c>
      <c r="G22">
        <f>+C22-(C$7+F22*C$8)</f>
        <v>-2.7449999994132668E-2</v>
      </c>
      <c r="I22">
        <f>+G22</f>
        <v>-2.7449999994132668E-2</v>
      </c>
      <c r="O22">
        <f ca="1">+C$11+C$12*$F22</f>
        <v>-2.7825159618686868E-2</v>
      </c>
      <c r="Q22" s="2">
        <f>+C22-15018.5</f>
        <v>41089.923790000001</v>
      </c>
    </row>
    <row r="23" spans="1:18" x14ac:dyDescent="0.2">
      <c r="A23" s="31" t="s">
        <v>42</v>
      </c>
      <c r="B23" s="32" t="s">
        <v>44</v>
      </c>
      <c r="C23" s="31">
        <v>56496.434910000004</v>
      </c>
      <c r="D23" s="31">
        <v>1.2899999999999999E-3</v>
      </c>
      <c r="E23">
        <f>+(C23-C$7)/C$8</f>
        <v>6481.4827594592007</v>
      </c>
      <c r="F23">
        <f>ROUND(2*E23,0)/2</f>
        <v>6481.5</v>
      </c>
      <c r="G23">
        <f>+C23-(C$7+F23*C$8)</f>
        <v>-2.1269999997457489E-2</v>
      </c>
      <c r="I23">
        <f>+G23</f>
        <v>-2.1269999997457489E-2</v>
      </c>
      <c r="O23">
        <f ca="1">+C$11+C$12*$F23</f>
        <v>-1.8689462766879217E-2</v>
      </c>
      <c r="Q23" s="2">
        <f>+C23-15018.5</f>
        <v>41477.934910000004</v>
      </c>
    </row>
    <row r="24" spans="1:18" x14ac:dyDescent="0.2">
      <c r="A24" s="31" t="s">
        <v>42</v>
      </c>
      <c r="B24" s="32" t="s">
        <v>43</v>
      </c>
      <c r="C24" s="31">
        <v>56562.445269999997</v>
      </c>
      <c r="D24" s="31">
        <v>4.2999999999999999E-4</v>
      </c>
      <c r="E24">
        <f>+(C24-C$7)/C$8</f>
        <v>6534.9878983886119</v>
      </c>
      <c r="F24">
        <f>ROUND(2*E24,0)/2</f>
        <v>6535</v>
      </c>
      <c r="G24">
        <f>+C24-(C$7+F24*C$8)</f>
        <v>-1.4930000004824251E-2</v>
      </c>
      <c r="I24">
        <f>+G24</f>
        <v>-1.4930000004824251E-2</v>
      </c>
      <c r="O24">
        <f ca="1">+C$11+C$12*$F24</f>
        <v>-1.7135377610848351E-2</v>
      </c>
      <c r="Q24" s="2">
        <f>+C24-15018.5</f>
        <v>41543.945269999997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2024-02-06T03:08:59Z</dcterms:modified>
</cp:coreProperties>
</file>