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361D10A-999E-441A-8C18-F56C37ACCF5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G24" i="1"/>
  <c r="I24" i="1"/>
  <c r="Q24" i="1"/>
  <c r="E21" i="1"/>
  <c r="F21" i="1"/>
  <c r="G21" i="1"/>
  <c r="I21" i="1"/>
  <c r="E22" i="1"/>
  <c r="F22" i="1"/>
  <c r="G22" i="1"/>
  <c r="I22" i="1"/>
  <c r="E23" i="1"/>
  <c r="F23" i="1"/>
  <c r="G23" i="1"/>
  <c r="H23" i="1"/>
  <c r="F11" i="1"/>
  <c r="Q21" i="1"/>
  <c r="Q22" i="1"/>
  <c r="G11" i="1"/>
  <c r="E14" i="1"/>
  <c r="C17" i="1"/>
  <c r="Q23" i="1"/>
  <c r="C12" i="1"/>
  <c r="C16" i="1" l="1"/>
  <c r="D18" i="1" s="1"/>
  <c r="E15" i="1"/>
  <c r="C11" i="1"/>
  <c r="C15" i="1" l="1"/>
  <c r="O22" i="1"/>
  <c r="O23" i="1"/>
  <c r="O21" i="1"/>
  <c r="O24" i="1"/>
  <c r="C18" i="1" l="1"/>
  <c r="E16" i="1"/>
  <c r="E17" i="1" s="1"/>
</calcChain>
</file>

<file path=xl/sharedStrings.xml><?xml version="1.0" encoding="utf-8"?>
<sst xmlns="http://schemas.openxmlformats.org/spreadsheetml/2006/main" count="56" uniqueCount="49">
  <si>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</si>
  <si>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</si>
  <si>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</si>
  <si>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</si>
  <si>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</si>
  <si>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</si>
  <si>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</si>
  <si>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</si>
  <si>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</si>
  <si>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</si>
  <si>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</si>
  <si>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</si>
  <si>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</si>
  <si>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</si>
  <si>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</si>
  <si>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</si>
  <si>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</si>
  <si>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</si>
  <si>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</si>
  <si>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</si>
  <si>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</si>
  <si>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</si>
  <si>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</si>
  <si>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</si>
  <si>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</si>
  <si>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</si>
  <si>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</si>
  <si>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</si>
  <si>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</si>
  <si>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</si>
  <si>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</si>
  <si>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</si>
  <si>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</si>
  <si>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</si>
  <si>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</si>
  <si>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</si>
  <si>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</si>
  <si>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</si>
  <si>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</si>
  <si>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</si>
  <si>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</si>
  <si>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</si>
  <si>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V2281 Cyg / GSC 3543-1026</t>
  </si>
  <si>
    <t>EA</t>
  </si>
  <si>
    <t>IBVS 5060</t>
  </si>
  <si>
    <t>I</t>
  </si>
  <si>
    <t>II</t>
  </si>
  <si>
    <t>IBVS 6093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</si>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</sst>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V2281 Cyg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1.2999999999999999E-3</c:v>
                  </c:pt>
                  <c:pt idx="1">
                    <c:v>5.0000000000000001E-3</c:v>
                  </c:pt>
                  <c:pt idx="2">
                    <c:v>0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1.2999999999999999E-3</c:v>
                  </c:pt>
                  <c:pt idx="1">
                    <c:v>5.0000000000000001E-3</c:v>
                  </c:pt>
                  <c:pt idx="2">
                    <c:v>0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-3426</c:v>
                </c:pt>
                <c:pt idx="1">
                  <c:v>-3393.5</c:v>
                </c:pt>
                <c:pt idx="2">
                  <c:v>0</c:v>
                </c:pt>
                <c:pt idx="3">
                  <c:v>1431.5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E7-4580-8734-A18B2EEF4D6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1.2999999999999999E-3</c:v>
                  </c:pt>
                  <c:pt idx="1">
                    <c:v>5.0000000000000001E-3</c:v>
                  </c:pt>
                  <c:pt idx="2">
                    <c:v>0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1.2999999999999999E-3</c:v>
                  </c:pt>
                  <c:pt idx="1">
                    <c:v>5.0000000000000001E-3</c:v>
                  </c:pt>
                  <c:pt idx="2">
                    <c:v>0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-3426</c:v>
                </c:pt>
                <c:pt idx="1">
                  <c:v>-3393.5</c:v>
                </c:pt>
                <c:pt idx="2">
                  <c:v>0</c:v>
                </c:pt>
                <c:pt idx="3">
                  <c:v>1431.5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4.8468000000866596E-2</c:v>
                </c:pt>
                <c:pt idx="1">
                  <c:v>4.0433000001939945E-2</c:v>
                </c:pt>
                <c:pt idx="3">
                  <c:v>-1.5117000002646819E-2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8E7-4580-8734-A18B2EEF4D6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1.2999999999999999E-3</c:v>
                  </c:pt>
                  <c:pt idx="1">
                    <c:v>5.0000000000000001E-3</c:v>
                  </c:pt>
                  <c:pt idx="2">
                    <c:v>0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1.2999999999999999E-3</c:v>
                  </c:pt>
                  <c:pt idx="1">
                    <c:v>5.0000000000000001E-3</c:v>
                  </c:pt>
                  <c:pt idx="2">
                    <c:v>0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-3426</c:v>
                </c:pt>
                <c:pt idx="1">
                  <c:v>-3393.5</c:v>
                </c:pt>
                <c:pt idx="2">
                  <c:v>0</c:v>
                </c:pt>
                <c:pt idx="3">
                  <c:v>1431.5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8E7-4580-8734-A18B2EEF4D6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1.2999999999999999E-3</c:v>
                  </c:pt>
                  <c:pt idx="1">
                    <c:v>5.0000000000000001E-3</c:v>
                  </c:pt>
                  <c:pt idx="2">
                    <c:v>0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1.2999999999999999E-3</c:v>
                  </c:pt>
                  <c:pt idx="1">
                    <c:v>5.0000000000000001E-3</c:v>
                  </c:pt>
                  <c:pt idx="2">
                    <c:v>0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-3426</c:v>
                </c:pt>
                <c:pt idx="1">
                  <c:v>-3393.5</c:v>
                </c:pt>
                <c:pt idx="2">
                  <c:v>0</c:v>
                </c:pt>
                <c:pt idx="3">
                  <c:v>1431.5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8E7-4580-8734-A18B2EEF4D6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1.2999999999999999E-3</c:v>
                  </c:pt>
                  <c:pt idx="1">
                    <c:v>5.0000000000000001E-3</c:v>
                  </c:pt>
                  <c:pt idx="2">
                    <c:v>0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1.2999999999999999E-3</c:v>
                  </c:pt>
                  <c:pt idx="1">
                    <c:v>5.0000000000000001E-3</c:v>
                  </c:pt>
                  <c:pt idx="2">
                    <c:v>0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-3426</c:v>
                </c:pt>
                <c:pt idx="1">
                  <c:v>-3393.5</c:v>
                </c:pt>
                <c:pt idx="2">
                  <c:v>0</c:v>
                </c:pt>
                <c:pt idx="3">
                  <c:v>1431.5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8E7-4580-8734-A18B2EEF4D6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1.2999999999999999E-3</c:v>
                  </c:pt>
                  <c:pt idx="1">
                    <c:v>5.0000000000000001E-3</c:v>
                  </c:pt>
                  <c:pt idx="2">
                    <c:v>0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1.2999999999999999E-3</c:v>
                  </c:pt>
                  <c:pt idx="1">
                    <c:v>5.0000000000000001E-3</c:v>
                  </c:pt>
                  <c:pt idx="2">
                    <c:v>0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-3426</c:v>
                </c:pt>
                <c:pt idx="1">
                  <c:v>-3393.5</c:v>
                </c:pt>
                <c:pt idx="2">
                  <c:v>0</c:v>
                </c:pt>
                <c:pt idx="3">
                  <c:v>1431.5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8E7-4580-8734-A18B2EEF4D6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1.2999999999999999E-3</c:v>
                  </c:pt>
                  <c:pt idx="1">
                    <c:v>5.0000000000000001E-3</c:v>
                  </c:pt>
                  <c:pt idx="2">
                    <c:v>0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1.2999999999999999E-3</c:v>
                  </c:pt>
                  <c:pt idx="1">
                    <c:v>5.0000000000000001E-3</c:v>
                  </c:pt>
                  <c:pt idx="2">
                    <c:v>0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-3426</c:v>
                </c:pt>
                <c:pt idx="1">
                  <c:v>-3393.5</c:v>
                </c:pt>
                <c:pt idx="2">
                  <c:v>0</c:v>
                </c:pt>
                <c:pt idx="3">
                  <c:v>1431.5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8E7-4580-8734-A18B2EEF4D6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-3426</c:v>
                </c:pt>
                <c:pt idx="1">
                  <c:v>-3393.5</c:v>
                </c:pt>
                <c:pt idx="2">
                  <c:v>0</c:v>
                </c:pt>
                <c:pt idx="3">
                  <c:v>1431.5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4.4428057321429931E-2</c:v>
                </c:pt>
                <c:pt idx="1">
                  <c:v>4.4021892404188384E-2</c:v>
                </c:pt>
                <c:pt idx="2">
                  <c:v>1.6120263531364497E-3</c:v>
                </c:pt>
                <c:pt idx="3">
                  <c:v>-1.6277976078595054E-2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8E7-4580-8734-A18B2EEF4D6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-3426</c:v>
                </c:pt>
                <c:pt idx="1">
                  <c:v>-3393.5</c:v>
                </c:pt>
                <c:pt idx="2">
                  <c:v>0</c:v>
                </c:pt>
                <c:pt idx="3">
                  <c:v>1431.5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8E7-4580-8734-A18B2EEF4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4865496"/>
        <c:axId val="1"/>
      </c:scatterChart>
      <c:valAx>
        <c:axId val="694865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48654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0751879699247"/>
          <c:y val="0.92375366568914952"/>
          <c:w val="0.7338345864661655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F35D7DC-C031-C73D-80AE-87C02FCD43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12" sqref="E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23</v>
      </c>
      <c r="B2" t="s">
        <v>43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5">
        <v>54954.284500000002</v>
      </c>
      <c r="D7" s="30" t="s">
        <v>41</v>
      </c>
    </row>
    <row r="8" spans="1:7" x14ac:dyDescent="0.2">
      <c r="A8" t="s">
        <v>3</v>
      </c>
      <c r="C8" s="35">
        <v>1.073118</v>
      </c>
      <c r="D8" s="30" t="s">
        <v>41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1.6120263531364497E-3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-1.2497382068970661E-5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60346.681677777779</v>
      </c>
    </row>
    <row r="15" spans="1:7" x14ac:dyDescent="0.2">
      <c r="A15" s="12" t="s">
        <v>17</v>
      </c>
      <c r="B15" s="10"/>
      <c r="C15" s="13">
        <f ca="1">(C7+C11)+(C8+C12)*INT(MAX(F21:F3533))</f>
        <v>56489.900086272617</v>
      </c>
      <c r="D15" s="14" t="s">
        <v>38</v>
      </c>
      <c r="E15" s="15">
        <f ca="1">ROUND(2*(E14-$C$7)/$C$8,0)/2+E13</f>
        <v>5026</v>
      </c>
    </row>
    <row r="16" spans="1:7" x14ac:dyDescent="0.2">
      <c r="A16" s="16" t="s">
        <v>4</v>
      </c>
      <c r="B16" s="10"/>
      <c r="C16" s="17">
        <f ca="1">+C8+C12</f>
        <v>1.073105502617931</v>
      </c>
      <c r="D16" s="14" t="s">
        <v>39</v>
      </c>
      <c r="E16" s="24">
        <f ca="1">ROUND(2*(E14-$C$15)/$C$16,0)/2+E13</f>
        <v>3595</v>
      </c>
    </row>
    <row r="17" spans="1:18" ht="13.5" thickBot="1" x14ac:dyDescent="0.25">
      <c r="A17" s="14" t="s">
        <v>29</v>
      </c>
      <c r="B17" s="10"/>
      <c r="C17" s="10">
        <f>COUNT(C21:C2191)</f>
        <v>4</v>
      </c>
      <c r="D17" s="14" t="s">
        <v>33</v>
      </c>
      <c r="E17" s="18">
        <f ca="1">+$C$15+$C$16*E16-15018.5-$C$9/24</f>
        <v>45329.610201517418</v>
      </c>
    </row>
    <row r="18" spans="1:18" ht="14.25" thickTop="1" thickBot="1" x14ac:dyDescent="0.25">
      <c r="A18" s="16" t="s">
        <v>5</v>
      </c>
      <c r="B18" s="10"/>
      <c r="C18" s="19">
        <f ca="1">+C15</f>
        <v>56489.900086272617</v>
      </c>
      <c r="D18" s="20">
        <f ca="1">+C16</f>
        <v>1.073105502617931</v>
      </c>
      <c r="E18" s="21" t="s">
        <v>34</v>
      </c>
    </row>
    <row r="19" spans="1:18" ht="13.5" thickTop="1" x14ac:dyDescent="0.2">
      <c r="A19" s="25" t="s">
        <v>35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28</v>
      </c>
      <c r="J20" s="7" t="s">
        <v>48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8" x14ac:dyDescent="0.2">
      <c r="A21" s="31" t="s">
        <v>44</v>
      </c>
      <c r="B21" s="32" t="s">
        <v>45</v>
      </c>
      <c r="C21" s="31">
        <v>51277.830699999999</v>
      </c>
      <c r="D21" s="31">
        <v>1.2999999999999999E-3</v>
      </c>
      <c r="E21">
        <f>+(C21-C$7)/C$8</f>
        <v>-3425.9548344170939</v>
      </c>
      <c r="F21">
        <f>ROUND(2*E21,0)/2</f>
        <v>-3426</v>
      </c>
      <c r="G21">
        <f>+C21-(C$7+F21*C$8)</f>
        <v>4.8468000000866596E-2</v>
      </c>
      <c r="I21">
        <f>+G21</f>
        <v>4.8468000000866596E-2</v>
      </c>
      <c r="O21">
        <f ca="1">+C$11+C$12*$F21</f>
        <v>4.4428057321429931E-2</v>
      </c>
      <c r="Q21" s="2">
        <f>+C21-15018.5</f>
        <v>36259.330699999999</v>
      </c>
    </row>
    <row r="22" spans="1:18" x14ac:dyDescent="0.2">
      <c r="A22" s="31" t="s">
        <v>44</v>
      </c>
      <c r="B22" s="32" t="s">
        <v>46</v>
      </c>
      <c r="C22" s="31">
        <v>51312.699000000001</v>
      </c>
      <c r="D22" s="31">
        <v>5.0000000000000001E-3</v>
      </c>
      <c r="E22">
        <f>+(C22-C$7)/C$8</f>
        <v>-3393.4623219440928</v>
      </c>
      <c r="F22">
        <f>ROUND(2*E22,0)/2</f>
        <v>-3393.5</v>
      </c>
      <c r="G22">
        <f>+C22-(C$7+F22*C$8)</f>
        <v>4.0433000001939945E-2</v>
      </c>
      <c r="I22">
        <f>+G22</f>
        <v>4.0433000001939945E-2</v>
      </c>
      <c r="O22">
        <f ca="1">+C$11+C$12*$F22</f>
        <v>4.4021892404188384E-2</v>
      </c>
      <c r="Q22" s="2">
        <f>+C22-15018.5</f>
        <v>36294.199000000001</v>
      </c>
    </row>
    <row r="23" spans="1:18" x14ac:dyDescent="0.2">
      <c r="A23" t="s">
        <v>41</v>
      </c>
      <c r="C23" s="8">
        <v>54954.284500000002</v>
      </c>
      <c r="D23" s="8" t="s">
        <v>13</v>
      </c>
      <c r="E23">
        <f>+(C23-C$7)/C$8</f>
        <v>0</v>
      </c>
      <c r="F23">
        <f>ROUND(2*E23,0)/2</f>
        <v>0</v>
      </c>
      <c r="G23">
        <f>+C23-(C$7+F23*C$8)</f>
        <v>0</v>
      </c>
      <c r="H23">
        <f>+G23</f>
        <v>0</v>
      </c>
      <c r="O23">
        <f ca="1">+C$11+C$12*$F23</f>
        <v>1.6120263531364497E-3</v>
      </c>
      <c r="Q23" s="2">
        <f>+C23-15018.5</f>
        <v>39935.784500000002</v>
      </c>
    </row>
    <row r="24" spans="1:18" x14ac:dyDescent="0.2">
      <c r="A24" s="33" t="s">
        <v>47</v>
      </c>
      <c r="B24" s="34" t="s">
        <v>45</v>
      </c>
      <c r="C24" s="33">
        <v>56490.4378</v>
      </c>
      <c r="D24" s="33">
        <v>2.9999999999999997E-4</v>
      </c>
      <c r="E24">
        <f>+(C24-C$7)/C$8</f>
        <v>1431.4859130123602</v>
      </c>
      <c r="F24">
        <f>ROUND(2*E24,0)/2</f>
        <v>1431.5</v>
      </c>
      <c r="G24">
        <f>+C24-(C$7+F24*C$8)</f>
        <v>-1.5117000002646819E-2</v>
      </c>
      <c r="I24">
        <f>+G24</f>
        <v>-1.5117000002646819E-2</v>
      </c>
      <c r="O24">
        <f ca="1">+C$11+C$12*$F24</f>
        <v>-1.6277976078595054E-2</v>
      </c>
      <c r="Q24" s="2">
        <f>+C24-15018.5</f>
        <v>41471.9378</v>
      </c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2024-02-06T03:21:37Z</dcterms:modified>
</cp:coreProperties>
</file>