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8B3AC21-7835-4096-8672-B93731391B8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E22" i="1"/>
  <c r="F22" i="1" s="1"/>
  <c r="G22" i="1" s="1"/>
  <c r="K22" i="1" s="1"/>
  <c r="D9" i="1"/>
  <c r="E9" i="1"/>
  <c r="F16" i="1"/>
  <c r="F17" i="1" s="1"/>
  <c r="C17" i="1"/>
  <c r="Q21" i="1"/>
  <c r="E23" i="1"/>
  <c r="F23" i="1" s="1"/>
  <c r="G23" i="1" s="1"/>
  <c r="K23" i="1" s="1"/>
  <c r="E21" i="1"/>
  <c r="F21" i="1" s="1"/>
  <c r="G21" i="1" s="1"/>
  <c r="I21" i="1" s="1"/>
  <c r="C11" i="1"/>
  <c r="C12" i="1"/>
  <c r="C16" i="1" l="1"/>
  <c r="D18" i="1" s="1"/>
  <c r="O22" i="1"/>
  <c r="O21" i="1"/>
  <c r="C15" i="1"/>
  <c r="F18" i="1" s="1"/>
  <c r="O23" i="1"/>
  <c r="C18" i="1" l="1"/>
  <c r="F19" i="1"/>
</calcChain>
</file>

<file path=xl/sharedStrings.xml><?xml version="1.0" encoding="utf-8"?>
<sst xmlns="http://schemas.openxmlformats.org/spreadsheetml/2006/main" count="56" uniqueCount="48">
  <si>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</si>
  <si>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</si>
  <si>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</si>
  <si>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</si>
  <si>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</si>
  <si>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</si>
  <si>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</si>
  <si>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</si>
  <si>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</si>
  <si>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</si>
  <si>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</si>
  <si>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</si>
  <si>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</si>
  <si>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</si>
  <si>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</si>
  <si>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</si>
  <si>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</si>
  <si>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</si>
  <si>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</si>
  <si>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</si>
  <si>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</si>
  <si>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</si>
  <si>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</si>
  <si>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</si>
  <si>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</si>
  <si>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</si>
  <si>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</si>
  <si>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</si>
  <si>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</si>
  <si>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</si>
  <si>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</si>
  <si>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</si>
  <si>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</si>
  <si>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</si>
  <si>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</si>
  <si>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</si>
  <si>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</si>
  <si>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</si>
  <si>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</si>
  <si>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</si>
  <si>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</si>
  <si>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</si>
  <si>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V2409 Cyg</t>
  </si>
  <si>
    <t>2015L</t>
  </si>
  <si>
    <t xml:space="preserve">EW        </t>
  </si>
  <si>
    <t>V2409 Cyg / GSC na</t>
  </si>
  <si>
    <t>GCVS</t>
  </si>
  <si>
    <t>IBVS 6152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</si>
</sst>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0" borderId="1" xfId="0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V2409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15233.5</c:v>
                </c:pt>
                <c:pt idx="2">
                  <c:v>15234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10-4D8A-9D45-A865D9D7226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15233.5</c:v>
                </c:pt>
                <c:pt idx="2">
                  <c:v>15234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10-4D8A-9D45-A865D9D7226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15233.5</c:v>
                </c:pt>
                <c:pt idx="2">
                  <c:v>15234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10-4D8A-9D45-A865D9D7226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15233.5</c:v>
                </c:pt>
                <c:pt idx="2">
                  <c:v>15234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3.7854999995033722E-2</c:v>
                </c:pt>
                <c:pt idx="2">
                  <c:v>3.6319999999250285E-2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10-4D8A-9D45-A865D9D7226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15233.5</c:v>
                </c:pt>
                <c:pt idx="2">
                  <c:v>15234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210-4D8A-9D45-A865D9D7226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15233.5</c:v>
                </c:pt>
                <c:pt idx="2">
                  <c:v>15234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210-4D8A-9D45-A865D9D7226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15233.5</c:v>
                </c:pt>
                <c:pt idx="2">
                  <c:v>15234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210-4D8A-9D45-A865D9D7226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15233.5</c:v>
                </c:pt>
                <c:pt idx="2">
                  <c:v>15234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2.5210753679116849E-8</c:v>
                </c:pt>
                <c:pt idx="1">
                  <c:v>3.708687875203133E-2</c:v>
                </c:pt>
                <c:pt idx="2">
                  <c:v>3.7088096031498992E-2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210-4D8A-9D45-A865D9D7226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15233.5</c:v>
                </c:pt>
                <c:pt idx="2">
                  <c:v>15234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210-4D8A-9D45-A865D9D72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279576"/>
        <c:axId val="1"/>
      </c:scatterChart>
      <c:valAx>
        <c:axId val="775279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279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42B959D-C396-2666-5342-8E91CB12C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3" sqref="F1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45</v>
      </c>
      <c r="F1" s="31" t="s">
        <v>42</v>
      </c>
      <c r="G1" s="32" t="s">
        <v>43</v>
      </c>
      <c r="H1" s="36"/>
      <c r="I1" s="33" t="s">
        <v>13</v>
      </c>
      <c r="J1" s="31" t="s">
        <v>42</v>
      </c>
      <c r="K1" s="37">
        <v>19.45064</v>
      </c>
      <c r="L1" s="38">
        <v>53.233600000000003</v>
      </c>
      <c r="M1" s="39">
        <v>51359.8</v>
      </c>
      <c r="N1" s="39">
        <v>0.36586999999999997</v>
      </c>
      <c r="O1" s="40" t="s">
        <v>44</v>
      </c>
    </row>
    <row r="2" spans="1:15" x14ac:dyDescent="0.2">
      <c r="A2" t="s">
        <v>23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3">
        <v>51359.8</v>
      </c>
      <c r="D7" s="29" t="s">
        <v>46</v>
      </c>
    </row>
    <row r="8" spans="1:15" x14ac:dyDescent="0.2">
      <c r="A8" t="s">
        <v>3</v>
      </c>
      <c r="C8" s="43">
        <v>0.36586999999999997</v>
      </c>
      <c r="D8" s="29" t="s">
        <v>46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2.5210753679116849E-8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2.4345589353252799E-6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56933.500668096036</v>
      </c>
      <c r="E15" s="14" t="s">
        <v>34</v>
      </c>
      <c r="F15" s="34">
        <v>1</v>
      </c>
    </row>
    <row r="16" spans="1:15" x14ac:dyDescent="0.2">
      <c r="A16" s="16" t="s">
        <v>4</v>
      </c>
      <c r="B16" s="10"/>
      <c r="C16" s="17">
        <f ca="1">+C8+C12</f>
        <v>0.36587243455893531</v>
      </c>
      <c r="E16" s="14" t="s">
        <v>30</v>
      </c>
      <c r="F16" s="35">
        <f ca="1">NOW()+15018.5+$C$5/24</f>
        <v>60346.687565740736</v>
      </c>
    </row>
    <row r="17" spans="1:18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24564</v>
      </c>
    </row>
    <row r="18" spans="1:18" ht="14.25" thickTop="1" thickBot="1" x14ac:dyDescent="0.25">
      <c r="A18" s="16" t="s">
        <v>5</v>
      </c>
      <c r="B18" s="10"/>
      <c r="C18" s="19">
        <f ca="1">+C15</f>
        <v>56933.500668096036</v>
      </c>
      <c r="D18" s="20">
        <f ca="1">+C16</f>
        <v>0.36587243455893531</v>
      </c>
      <c r="E18" s="14" t="s">
        <v>36</v>
      </c>
      <c r="F18" s="23">
        <f ca="1">ROUND(2*(F16-$C$15)/$C$16,0)/2+F15</f>
        <v>9330</v>
      </c>
    </row>
    <row r="19" spans="1:18" ht="13.5" thickTop="1" x14ac:dyDescent="0.2">
      <c r="E19" s="14" t="s">
        <v>31</v>
      </c>
      <c r="F19" s="18">
        <f ca="1">+$C$15+$C$16*F18-15018.5-$C$5/24</f>
        <v>45328.98631586424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46</v>
      </c>
      <c r="C21" s="8">
        <v>51359.8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2.5210753679116849E-8</v>
      </c>
      <c r="Q21" s="2">
        <f>+C21-15018.5</f>
        <v>36341.300000000003</v>
      </c>
    </row>
    <row r="22" spans="1:18" x14ac:dyDescent="0.2">
      <c r="A22" s="41" t="s">
        <v>47</v>
      </c>
      <c r="B22" s="42"/>
      <c r="C22" s="41">
        <v>56933.318500000001</v>
      </c>
      <c r="D22" s="41">
        <v>1.2999999999999999E-3</v>
      </c>
      <c r="E22">
        <f>+(C22-C$7)/C$8</f>
        <v>15233.603465711862</v>
      </c>
      <c r="F22">
        <f>ROUND(2*E22,0)/2</f>
        <v>15233.5</v>
      </c>
      <c r="G22">
        <f>+C22-(C$7+F22*C$8)</f>
        <v>3.7854999995033722E-2</v>
      </c>
      <c r="K22">
        <f>+G22</f>
        <v>3.7854999995033722E-2</v>
      </c>
      <c r="O22">
        <f ca="1">+C$11+C$12*$F22</f>
        <v>3.708687875203133E-2</v>
      </c>
      <c r="Q22" s="2">
        <f>+C22-15018.5</f>
        <v>41914.818500000001</v>
      </c>
    </row>
    <row r="23" spans="1:18" x14ac:dyDescent="0.2">
      <c r="A23" s="41" t="s">
        <v>47</v>
      </c>
      <c r="B23" s="42"/>
      <c r="C23" s="41">
        <v>56933.499900000003</v>
      </c>
      <c r="D23" s="41">
        <v>1.6999999999999999E-3</v>
      </c>
      <c r="E23">
        <f>+(C23-C$7)/C$8</f>
        <v>15234.099270232597</v>
      </c>
      <c r="F23">
        <f>ROUND(2*E23,0)/2</f>
        <v>15234</v>
      </c>
      <c r="G23">
        <f>+C23-(C$7+F23*C$8)</f>
        <v>3.6319999999250285E-2</v>
      </c>
      <c r="K23">
        <f>+G23</f>
        <v>3.6319999999250285E-2</v>
      </c>
      <c r="O23">
        <f ca="1">+C$11+C$12*$F23</f>
        <v>3.7088096031498992E-2</v>
      </c>
      <c r="Q23" s="2">
        <f>+C23-15018.5</f>
        <v>41914.999900000003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2024-02-06T03:30:05Z</dcterms:modified>
</cp:coreProperties>
</file>