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FDA229B-D875-4E40-93B3-C932B250D4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/>
  <c r="G38" i="1"/>
  <c r="I38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E30" i="1"/>
  <c r="F30" i="1"/>
  <c r="G30" i="1"/>
  <c r="E31" i="1"/>
  <c r="F31" i="1"/>
  <c r="G31" i="1"/>
  <c r="I31" i="1"/>
  <c r="E32" i="1"/>
  <c r="F32" i="1"/>
  <c r="G32" i="1"/>
  <c r="I32" i="1"/>
  <c r="E33" i="1"/>
  <c r="F33" i="1"/>
  <c r="G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I71" i="1"/>
  <c r="E72" i="1"/>
  <c r="F72" i="1"/>
  <c r="G72" i="1"/>
  <c r="I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I76" i="1"/>
  <c r="E77" i="1"/>
  <c r="F77" i="1"/>
  <c r="G77" i="1"/>
  <c r="I77" i="1"/>
  <c r="E78" i="1"/>
  <c r="F78" i="1"/>
  <c r="G78" i="1"/>
  <c r="H78" i="1"/>
  <c r="E79" i="1"/>
  <c r="F79" i="1"/>
  <c r="G79" i="1"/>
  <c r="J79" i="1"/>
  <c r="E80" i="1"/>
  <c r="F80" i="1"/>
  <c r="G80" i="1"/>
  <c r="I80" i="1"/>
  <c r="F11" i="1"/>
  <c r="Q38" i="1"/>
  <c r="Q8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8" i="1"/>
  <c r="Q77" i="1"/>
  <c r="Q79" i="1"/>
  <c r="G11" i="1"/>
  <c r="E14" i="1"/>
  <c r="C17" i="1"/>
  <c r="Q23" i="1"/>
  <c r="H29" i="1"/>
  <c r="I29" i="1"/>
  <c r="H25" i="1"/>
  <c r="I25" i="1"/>
  <c r="H30" i="1"/>
  <c r="I30" i="1"/>
  <c r="I24" i="1"/>
  <c r="H24" i="1"/>
  <c r="H21" i="1"/>
  <c r="I21" i="1"/>
  <c r="H28" i="1"/>
  <c r="I28" i="1"/>
  <c r="H33" i="1"/>
  <c r="I33" i="1"/>
  <c r="I22" i="1"/>
  <c r="H22" i="1"/>
  <c r="C12" i="1"/>
  <c r="C16" i="1" l="1"/>
  <c r="D18" i="1" s="1"/>
  <c r="E15" i="1"/>
  <c r="C11" i="1"/>
  <c r="O69" i="1" l="1"/>
  <c r="O56" i="1"/>
  <c r="O25" i="1"/>
  <c r="O80" i="1"/>
  <c r="O32" i="1"/>
  <c r="O73" i="1"/>
  <c r="O30" i="1"/>
  <c r="O59" i="1"/>
  <c r="O57" i="1"/>
  <c r="O61" i="1"/>
  <c r="O78" i="1"/>
  <c r="O64" i="1"/>
  <c r="O66" i="1"/>
  <c r="O29" i="1"/>
  <c r="O41" i="1"/>
  <c r="O42" i="1"/>
  <c r="O39" i="1"/>
  <c r="O75" i="1"/>
  <c r="O27" i="1"/>
  <c r="O50" i="1"/>
  <c r="O38" i="1"/>
  <c r="O51" i="1"/>
  <c r="O72" i="1"/>
  <c r="O26" i="1"/>
  <c r="O37" i="1"/>
  <c r="O35" i="1"/>
  <c r="O58" i="1"/>
  <c r="O47" i="1"/>
  <c r="O36" i="1"/>
  <c r="O24" i="1"/>
  <c r="O68" i="1"/>
  <c r="O33" i="1"/>
  <c r="O65" i="1"/>
  <c r="O28" i="1"/>
  <c r="O67" i="1"/>
  <c r="O34" i="1"/>
  <c r="O43" i="1"/>
  <c r="O46" i="1"/>
  <c r="O44" i="1"/>
  <c r="O74" i="1"/>
  <c r="O55" i="1"/>
  <c r="O22" i="1"/>
  <c r="O54" i="1"/>
  <c r="O63" i="1"/>
  <c r="O60" i="1"/>
  <c r="O79" i="1"/>
  <c r="O76" i="1"/>
  <c r="O21" i="1"/>
  <c r="O45" i="1"/>
  <c r="O31" i="1"/>
  <c r="C15" i="1"/>
  <c r="O23" i="1"/>
  <c r="O62" i="1"/>
  <c r="O49" i="1"/>
  <c r="O52" i="1"/>
  <c r="O71" i="1"/>
  <c r="O53" i="1"/>
  <c r="O40" i="1"/>
  <c r="O70" i="1"/>
  <c r="O48" i="1"/>
  <c r="O77" i="1"/>
  <c r="C18" i="1" l="1"/>
  <c r="E16" i="1"/>
  <c r="E17" i="1" s="1"/>
</calcChain>
</file>

<file path=xl/sharedStrings.xml><?xml version="1.0" encoding="utf-8"?>
<sst xmlns="http://schemas.openxmlformats.org/spreadsheetml/2006/main" count="120" uniqueCount="56">
  <si>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</si>
  <si>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</si>
  <si>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</si>
  <si>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</si>
  <si>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</si>
  <si>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</si>
  <si>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</si>
  <si>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</si>
  <si>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</si>
  <si>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</si>
  <si>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</si>
  <si>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</si>
  <si>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</si>
  <si>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</si>
  <si>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</si>
  <si>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</si>
  <si>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</si>
  <si>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</si>
  <si>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</si>
  <si>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</si>
  <si>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</si>
  <si>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</si>
  <si>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</si>
  <si>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</si>
  <si>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</si>
  <si>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</si>
  <si>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</si>
  <si>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</si>
  <si>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</si>
  <si>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</si>
  <si>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</si>
  <si>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</si>
  <si>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</si>
  <si>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</si>
  <si>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</si>
  <si>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</si>
  <si>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</si>
  <si>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</si>
  <si>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V2540 Cyg / GSC 3576-0170</t>
  </si>
  <si>
    <t>VSX</t>
  </si>
  <si>
    <t>not avail.</t>
  </si>
  <si>
    <t>EW</t>
  </si>
  <si>
    <t>OEJV 0160</t>
  </si>
  <si>
    <t>II</t>
  </si>
  <si>
    <t>IBVS</t>
  </si>
  <si>
    <t>IBVS 5724</t>
  </si>
  <si>
    <t>I</t>
  </si>
  <si>
    <t>IBVS 5371</t>
  </si>
  <si>
    <t>IBVS 5731</t>
  </si>
  <si>
    <t>IBVS 5761</t>
  </si>
  <si>
    <t>IBVS 5929</t>
  </si>
  <si>
    <t>OEJV 0074</t>
  </si>
  <si>
    <t>Nelson</t>
  </si>
  <si>
    <t>IBVS 6149</t>
  </si>
  <si>
    <t>IBVS 5984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</si>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</sst>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4" fillId="0" borderId="0" xfId="0" applyFont="1" applyAlignment="1"/>
    <xf numFmtId="172" fontId="14" fillId="0" borderId="0" xfId="0" applyNumberFormat="1" applyFont="1" applyAlignment="1">
      <alignment horizontal="left" vertical="top"/>
    </xf>
    <xf numFmtId="173" fontId="14" fillId="0" borderId="0" xfId="0" applyNumberFormat="1" applyFont="1" applyAlignment="1">
      <alignment horizontal="left" vertical="top"/>
    </xf>
    <xf numFmtId="0" fontId="14" fillId="0" borderId="5" xfId="0" applyFont="1" applyBorder="1" applyAlignment="1">
      <alignment horizontal="left"/>
    </xf>
    <xf numFmtId="0" fontId="14" fillId="0" borderId="0" xfId="0" applyFont="1" applyFill="1" applyBorder="1" applyAlignment="1"/>
    <xf numFmtId="173" fontId="14" fillId="0" borderId="5" xfId="0" applyNumberFormat="1" applyFont="1" applyBorder="1" applyAlignment="1">
      <alignment horizontal="left"/>
    </xf>
    <xf numFmtId="172" fontId="14" fillId="0" borderId="0" xfId="0" applyNumberFormat="1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73" fontId="14" fillId="0" borderId="0" xfId="0" applyNumberFormat="1" applyFont="1" applyAlignment="1">
      <alignment horizontal="left"/>
    </xf>
    <xf numFmtId="0" fontId="14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8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5" fillId="0" borderId="5" xfId="0" applyFont="1" applyFill="1" applyBorder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V2540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8.9999999181600288E-4</c:v>
                </c:pt>
                <c:pt idx="1">
                  <c:v>-3.0000000042491592E-3</c:v>
                </c:pt>
                <c:pt idx="3">
                  <c:v>-1.6000000032363459E-3</c:v>
                </c:pt>
                <c:pt idx="4">
                  <c:v>-3.1000000089989044E-3</c:v>
                </c:pt>
                <c:pt idx="7">
                  <c:v>-2.0000000004074536E-3</c:v>
                </c:pt>
                <c:pt idx="8">
                  <c:v>-1.1000000013154931E-3</c:v>
                </c:pt>
                <c:pt idx="9">
                  <c:v>-1.6000000032363459E-3</c:v>
                </c:pt>
                <c:pt idx="12">
                  <c:v>2.8999999994994141E-3</c:v>
                </c:pt>
                <c:pt idx="36">
                  <c:v>1.3799999993352685E-2</c:v>
                </c:pt>
                <c:pt idx="37">
                  <c:v>1.1399999995774124E-2</c:v>
                </c:pt>
                <c:pt idx="38">
                  <c:v>9.1000000029453076E-3</c:v>
                </c:pt>
                <c:pt idx="47">
                  <c:v>1.0999999991327059E-2</c:v>
                </c:pt>
                <c:pt idx="48">
                  <c:v>1.2399999992339872E-2</c:v>
                </c:pt>
                <c:pt idx="49">
                  <c:v>1.3199999993958045E-2</c:v>
                </c:pt>
                <c:pt idx="52">
                  <c:v>1.2799999996786937E-2</c:v>
                </c:pt>
                <c:pt idx="53">
                  <c:v>1.1599999997997656E-2</c:v>
                </c:pt>
                <c:pt idx="54">
                  <c:v>1.3399999996181577E-2</c:v>
                </c:pt>
                <c:pt idx="57">
                  <c:v>2.3900000000139698E-2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A-4914-90C2-F4876BB433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8.9999999181600288E-4</c:v>
                </c:pt>
                <c:pt idx="1">
                  <c:v>-3.0000000042491592E-3</c:v>
                </c:pt>
                <c:pt idx="3">
                  <c:v>-1.6000000032363459E-3</c:v>
                </c:pt>
                <c:pt idx="4">
                  <c:v>-3.1000000089989044E-3</c:v>
                </c:pt>
                <c:pt idx="5">
                  <c:v>-2.8000000020256266E-3</c:v>
                </c:pt>
                <c:pt idx="6">
                  <c:v>-2.8000000020256266E-3</c:v>
                </c:pt>
                <c:pt idx="7">
                  <c:v>-2.0000000004074536E-3</c:v>
                </c:pt>
                <c:pt idx="8">
                  <c:v>-1.1000000013154931E-3</c:v>
                </c:pt>
                <c:pt idx="9">
                  <c:v>-1.6000000032363459E-3</c:v>
                </c:pt>
                <c:pt idx="10">
                  <c:v>-1.5000000057625584E-3</c:v>
                </c:pt>
                <c:pt idx="11">
                  <c:v>-1.5000000057625584E-3</c:v>
                </c:pt>
                <c:pt idx="12">
                  <c:v>2.8999999994994141E-3</c:v>
                </c:pt>
                <c:pt idx="13">
                  <c:v>-8.9999999909196049E-4</c:v>
                </c:pt>
                <c:pt idx="14">
                  <c:v>-8.9999999909196049E-4</c:v>
                </c:pt>
                <c:pt idx="15">
                  <c:v>4.999999946448952E-4</c:v>
                </c:pt>
                <c:pt idx="16">
                  <c:v>4.999999946448952E-4</c:v>
                </c:pt>
                <c:pt idx="17">
                  <c:v>6.1999999961699359E-3</c:v>
                </c:pt>
                <c:pt idx="18">
                  <c:v>8.9999999181600288E-4</c:v>
                </c:pt>
                <c:pt idx="19">
                  <c:v>8.9999999181600288E-4</c:v>
                </c:pt>
                <c:pt idx="20">
                  <c:v>8.3000000013271347E-3</c:v>
                </c:pt>
                <c:pt idx="21">
                  <c:v>8.3000000013271347E-3</c:v>
                </c:pt>
                <c:pt idx="22">
                  <c:v>1.1000000013154931E-3</c:v>
                </c:pt>
                <c:pt idx="23">
                  <c:v>1.1000000013154931E-3</c:v>
                </c:pt>
                <c:pt idx="24">
                  <c:v>4.999999946448952E-4</c:v>
                </c:pt>
                <c:pt idx="25">
                  <c:v>4.999999946448952E-4</c:v>
                </c:pt>
                <c:pt idx="26">
                  <c:v>6.3999999983934686E-3</c:v>
                </c:pt>
                <c:pt idx="27">
                  <c:v>6.3999999983934686E-3</c:v>
                </c:pt>
                <c:pt idx="28">
                  <c:v>9.3999999953666702E-3</c:v>
                </c:pt>
                <c:pt idx="29">
                  <c:v>9.3999999953666702E-3</c:v>
                </c:pt>
                <c:pt idx="30">
                  <c:v>9.5999999975902028E-3</c:v>
                </c:pt>
                <c:pt idx="31">
                  <c:v>9.5999999975902028E-3</c:v>
                </c:pt>
                <c:pt idx="32">
                  <c:v>9.1999999931431375E-3</c:v>
                </c:pt>
                <c:pt idx="33">
                  <c:v>9.1999999931431375E-3</c:v>
                </c:pt>
                <c:pt idx="34">
                  <c:v>7.3999999949592166E-3</c:v>
                </c:pt>
                <c:pt idx="35">
                  <c:v>7.3999999949592166E-3</c:v>
                </c:pt>
                <c:pt idx="39">
                  <c:v>9.899999997287523E-3</c:v>
                </c:pt>
                <c:pt idx="40">
                  <c:v>9.899999997287523E-3</c:v>
                </c:pt>
                <c:pt idx="41">
                  <c:v>1.6199999990931246E-2</c:v>
                </c:pt>
                <c:pt idx="42">
                  <c:v>1.6199999990931246E-2</c:v>
                </c:pt>
                <c:pt idx="43">
                  <c:v>1.5299999999115244E-2</c:v>
                </c:pt>
                <c:pt idx="44">
                  <c:v>1.5299999999115244E-2</c:v>
                </c:pt>
                <c:pt idx="45">
                  <c:v>1.3500000000931323E-2</c:v>
                </c:pt>
                <c:pt idx="46">
                  <c:v>1.3500000000931323E-2</c:v>
                </c:pt>
                <c:pt idx="50">
                  <c:v>1.2499999997089617E-2</c:v>
                </c:pt>
                <c:pt idx="51">
                  <c:v>1.2499999997089617E-2</c:v>
                </c:pt>
                <c:pt idx="55">
                  <c:v>1.3399999996181577E-2</c:v>
                </c:pt>
                <c:pt idx="56">
                  <c:v>1.5049999994516838E-2</c:v>
                </c:pt>
                <c:pt idx="59">
                  <c:v>4.1799999999057036E-2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DA-4914-90C2-F4876BB433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8">
                  <c:v>3.5059999994700775E-2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DA-4914-90C2-F4876BB433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DA-4914-90C2-F4876BB433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DA-4914-90C2-F4876BB433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DA-4914-90C2-F4876BB433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4.1000000000000003E-3</c:v>
                  </c:pt>
                  <c:pt idx="1">
                    <c:v>5.0000000000000001E-4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2.9999999999999997E-4</c:v>
                  </c:pt>
                  <c:pt idx="8">
                    <c:v>1E-3</c:v>
                  </c:pt>
                  <c:pt idx="9">
                    <c:v>2E-3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1.6999999999999999E-3</c:v>
                  </c:pt>
                  <c:pt idx="14">
                    <c:v>1.6999999999999999E-3</c:v>
                  </c:pt>
                  <c:pt idx="15">
                    <c:v>6.9999999999999999E-4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18">
                    <c:v>1.6000000000000001E-3</c:v>
                  </c:pt>
                  <c:pt idx="19">
                    <c:v>1.6000000000000001E-3</c:v>
                  </c:pt>
                  <c:pt idx="20">
                    <c:v>6.4999999999999997E-3</c:v>
                  </c:pt>
                  <c:pt idx="21">
                    <c:v>6.4999999999999997E-3</c:v>
                  </c:pt>
                  <c:pt idx="22">
                    <c:v>4.7000000000000002E-3</c:v>
                  </c:pt>
                  <c:pt idx="23">
                    <c:v>4.7000000000000002E-3</c:v>
                  </c:pt>
                  <c:pt idx="24">
                    <c:v>3.5999999999999999E-3</c:v>
                  </c:pt>
                  <c:pt idx="25">
                    <c:v>3.5999999999999999E-3</c:v>
                  </c:pt>
                  <c:pt idx="26">
                    <c:v>1.5E-3</c:v>
                  </c:pt>
                  <c:pt idx="27">
                    <c:v>1.5E-3</c:v>
                  </c:pt>
                  <c:pt idx="28">
                    <c:v>5.9999999999999995E-4</c:v>
                  </c:pt>
                  <c:pt idx="29">
                    <c:v>5.9999999999999995E-4</c:v>
                  </c:pt>
                  <c:pt idx="30">
                    <c:v>8.9999999999999998E-4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1.1000000000000001E-3</c:v>
                  </c:pt>
                  <c:pt idx="34">
                    <c:v>1.2999999999999999E-3</c:v>
                  </c:pt>
                  <c:pt idx="35">
                    <c:v>1.2999999999999999E-3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8.0000000000000004E-4</c:v>
                  </c:pt>
                  <c:pt idx="40">
                    <c:v>8.0000000000000004E-4</c:v>
                  </c:pt>
                  <c:pt idx="41">
                    <c:v>5.9999999999999995E-4</c:v>
                  </c:pt>
                  <c:pt idx="42">
                    <c:v>5.9999999999999995E-4</c:v>
                  </c:pt>
                  <c:pt idx="43">
                    <c:v>2.2000000000000001E-3</c:v>
                  </c:pt>
                  <c:pt idx="44">
                    <c:v>2.2000000000000001E-3</c:v>
                  </c:pt>
                  <c:pt idx="45">
                    <c:v>1.5E-3</c:v>
                  </c:pt>
                  <c:pt idx="46">
                    <c:v>1.5E-3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1.9E-3</c:v>
                  </c:pt>
                  <c:pt idx="51">
                    <c:v>1.9E-3</c:v>
                  </c:pt>
                  <c:pt idx="52">
                    <c:v>5.0000000000000001E-4</c:v>
                  </c:pt>
                  <c:pt idx="53">
                    <c:v>4.0000000000000002E-4</c:v>
                  </c:pt>
                  <c:pt idx="54">
                    <c:v>8.0000000000000004E-4</c:v>
                  </c:pt>
                  <c:pt idx="55">
                    <c:v>8.0000000000000004E-4</c:v>
                  </c:pt>
                  <c:pt idx="56">
                    <c:v>2.0000000000000001E-4</c:v>
                  </c:pt>
                  <c:pt idx="57">
                    <c:v>1E-3</c:v>
                  </c:pt>
                  <c:pt idx="58">
                    <c:v>2.0000000000000001E-4</c:v>
                  </c:pt>
                  <c:pt idx="5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DA-4914-90C2-F4876BB433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-2.5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27</c:v>
                </c:pt>
                <c:pt idx="8">
                  <c:v>29.5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76.5</c:v>
                </c:pt>
                <c:pt idx="13">
                  <c:v>83</c:v>
                </c:pt>
                <c:pt idx="14">
                  <c:v>83</c:v>
                </c:pt>
                <c:pt idx="15">
                  <c:v>88</c:v>
                </c:pt>
                <c:pt idx="16">
                  <c:v>88</c:v>
                </c:pt>
                <c:pt idx="17">
                  <c:v>164.5</c:v>
                </c:pt>
                <c:pt idx="18">
                  <c:v>167</c:v>
                </c:pt>
                <c:pt idx="19">
                  <c:v>167</c:v>
                </c:pt>
                <c:pt idx="20">
                  <c:v>169.5</c:v>
                </c:pt>
                <c:pt idx="21">
                  <c:v>169.5</c:v>
                </c:pt>
                <c:pt idx="22">
                  <c:v>177</c:v>
                </c:pt>
                <c:pt idx="23">
                  <c:v>177</c:v>
                </c:pt>
                <c:pt idx="24">
                  <c:v>179</c:v>
                </c:pt>
                <c:pt idx="25">
                  <c:v>179</c:v>
                </c:pt>
                <c:pt idx="26">
                  <c:v>371.5</c:v>
                </c:pt>
                <c:pt idx="27">
                  <c:v>371.5</c:v>
                </c:pt>
                <c:pt idx="28">
                  <c:v>1036</c:v>
                </c:pt>
                <c:pt idx="29">
                  <c:v>1036</c:v>
                </c:pt>
                <c:pt idx="30">
                  <c:v>1038.5</c:v>
                </c:pt>
                <c:pt idx="31">
                  <c:v>1038.5</c:v>
                </c:pt>
                <c:pt idx="32">
                  <c:v>1041</c:v>
                </c:pt>
                <c:pt idx="33">
                  <c:v>1041</c:v>
                </c:pt>
                <c:pt idx="34">
                  <c:v>1051</c:v>
                </c:pt>
                <c:pt idx="35">
                  <c:v>1051</c:v>
                </c:pt>
                <c:pt idx="36">
                  <c:v>1155.5</c:v>
                </c:pt>
                <c:pt idx="37">
                  <c:v>1157.5</c:v>
                </c:pt>
                <c:pt idx="38">
                  <c:v>1259</c:v>
                </c:pt>
                <c:pt idx="39">
                  <c:v>2016</c:v>
                </c:pt>
                <c:pt idx="40">
                  <c:v>2016</c:v>
                </c:pt>
                <c:pt idx="41">
                  <c:v>2016.5</c:v>
                </c:pt>
                <c:pt idx="42">
                  <c:v>2016.5</c:v>
                </c:pt>
                <c:pt idx="43">
                  <c:v>2038.5</c:v>
                </c:pt>
                <c:pt idx="44">
                  <c:v>2038.5</c:v>
                </c:pt>
                <c:pt idx="45">
                  <c:v>2078</c:v>
                </c:pt>
                <c:pt idx="46">
                  <c:v>2078</c:v>
                </c:pt>
                <c:pt idx="47">
                  <c:v>2573</c:v>
                </c:pt>
                <c:pt idx="48">
                  <c:v>2610</c:v>
                </c:pt>
                <c:pt idx="49">
                  <c:v>2728</c:v>
                </c:pt>
                <c:pt idx="50">
                  <c:v>2730</c:v>
                </c:pt>
                <c:pt idx="51">
                  <c:v>2730</c:v>
                </c:pt>
                <c:pt idx="52">
                  <c:v>2824.5</c:v>
                </c:pt>
                <c:pt idx="53">
                  <c:v>2829.5</c:v>
                </c:pt>
                <c:pt idx="54">
                  <c:v>2834.5</c:v>
                </c:pt>
                <c:pt idx="55">
                  <c:v>3154</c:v>
                </c:pt>
                <c:pt idx="56">
                  <c:v>3641</c:v>
                </c:pt>
                <c:pt idx="57">
                  <c:v>5419.5</c:v>
                </c:pt>
                <c:pt idx="58">
                  <c:v>7704.5</c:v>
                </c:pt>
                <c:pt idx="59">
                  <c:v>9292.5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1.5921662423923127E-3</c:v>
                </c:pt>
                <c:pt idx="1">
                  <c:v>1.6034255986396529E-3</c:v>
                </c:pt>
                <c:pt idx="2">
                  <c:v>1.6034255986396529E-3</c:v>
                </c:pt>
                <c:pt idx="3">
                  <c:v>1.6484630236290139E-3</c:v>
                </c:pt>
                <c:pt idx="4">
                  <c:v>1.6777373498720984E-3</c:v>
                </c:pt>
                <c:pt idx="5">
                  <c:v>1.6777373498720984E-3</c:v>
                </c:pt>
                <c:pt idx="6">
                  <c:v>1.6777373498720984E-3</c:v>
                </c:pt>
                <c:pt idx="7">
                  <c:v>1.7250266461109273E-3</c:v>
                </c:pt>
                <c:pt idx="8">
                  <c:v>1.7362860023582675E-3</c:v>
                </c:pt>
                <c:pt idx="9">
                  <c:v>1.7880790410960325E-3</c:v>
                </c:pt>
                <c:pt idx="10">
                  <c:v>1.7880790410960325E-3</c:v>
                </c:pt>
                <c:pt idx="11">
                  <c:v>1.7880790410960325E-3</c:v>
                </c:pt>
                <c:pt idx="12">
                  <c:v>1.9479618998082637E-3</c:v>
                </c:pt>
                <c:pt idx="13">
                  <c:v>1.9772362260513481E-3</c:v>
                </c:pt>
                <c:pt idx="14">
                  <c:v>1.9772362260513481E-3</c:v>
                </c:pt>
                <c:pt idx="15">
                  <c:v>1.9997549385460285E-3</c:v>
                </c:pt>
                <c:pt idx="16">
                  <c:v>1.9997549385460285E-3</c:v>
                </c:pt>
                <c:pt idx="17">
                  <c:v>2.3442912397146393E-3</c:v>
                </c:pt>
                <c:pt idx="18">
                  <c:v>2.3555505959619795E-3</c:v>
                </c:pt>
                <c:pt idx="19">
                  <c:v>2.3555505959619795E-3</c:v>
                </c:pt>
                <c:pt idx="20">
                  <c:v>2.3668099522093197E-3</c:v>
                </c:pt>
                <c:pt idx="21">
                  <c:v>2.3668099522093197E-3</c:v>
                </c:pt>
                <c:pt idx="22">
                  <c:v>2.4005880209513404E-3</c:v>
                </c:pt>
                <c:pt idx="23">
                  <c:v>2.4005880209513404E-3</c:v>
                </c:pt>
                <c:pt idx="24">
                  <c:v>2.4095955059492127E-3</c:v>
                </c:pt>
                <c:pt idx="25">
                  <c:v>2.4095955059492127E-3</c:v>
                </c:pt>
                <c:pt idx="26">
                  <c:v>3.2765659369944095E-3</c:v>
                </c:pt>
                <c:pt idx="27">
                  <c:v>3.2765659369944095E-3</c:v>
                </c:pt>
                <c:pt idx="28">
                  <c:v>6.2693028275374388E-3</c:v>
                </c:pt>
                <c:pt idx="29">
                  <c:v>6.2693028275374388E-3</c:v>
                </c:pt>
                <c:pt idx="30">
                  <c:v>6.280562183784779E-3</c:v>
                </c:pt>
                <c:pt idx="31">
                  <c:v>6.280562183784779E-3</c:v>
                </c:pt>
                <c:pt idx="32">
                  <c:v>6.2918215400321192E-3</c:v>
                </c:pt>
                <c:pt idx="33">
                  <c:v>6.2918215400321192E-3</c:v>
                </c:pt>
                <c:pt idx="34">
                  <c:v>6.3368589650214802E-3</c:v>
                </c:pt>
                <c:pt idx="35">
                  <c:v>6.3368589650214802E-3</c:v>
                </c:pt>
                <c:pt idx="36">
                  <c:v>6.8075000561603014E-3</c:v>
                </c:pt>
                <c:pt idx="37">
                  <c:v>6.8165075411581733E-3</c:v>
                </c:pt>
                <c:pt idx="38">
                  <c:v>7.2736374048001868E-3</c:v>
                </c:pt>
                <c:pt idx="39">
                  <c:v>1.0682970476494805E-2</c:v>
                </c:pt>
                <c:pt idx="40">
                  <c:v>1.0682970476494805E-2</c:v>
                </c:pt>
                <c:pt idx="41">
                  <c:v>1.0685222347744272E-2</c:v>
                </c:pt>
                <c:pt idx="42">
                  <c:v>1.0685222347744272E-2</c:v>
                </c:pt>
                <c:pt idx="43">
                  <c:v>1.0784304682720867E-2</c:v>
                </c:pt>
                <c:pt idx="44">
                  <c:v>1.0784304682720867E-2</c:v>
                </c:pt>
                <c:pt idx="45">
                  <c:v>1.0962202511428841E-2</c:v>
                </c:pt>
                <c:pt idx="46">
                  <c:v>1.0962202511428841E-2</c:v>
                </c:pt>
                <c:pt idx="47">
                  <c:v>1.3191555048402206E-2</c:v>
                </c:pt>
                <c:pt idx="48">
                  <c:v>1.335819352086284E-2</c:v>
                </c:pt>
                <c:pt idx="49">
                  <c:v>1.3889635135737297E-2</c:v>
                </c:pt>
                <c:pt idx="50">
                  <c:v>1.3898642620735171E-2</c:v>
                </c:pt>
                <c:pt idx="51">
                  <c:v>1.3898642620735171E-2</c:v>
                </c:pt>
                <c:pt idx="52">
                  <c:v>1.4324246286884629E-2</c:v>
                </c:pt>
                <c:pt idx="53">
                  <c:v>1.434676499937931E-2</c:v>
                </c:pt>
                <c:pt idx="54">
                  <c:v>1.436928371187399E-2</c:v>
                </c:pt>
                <c:pt idx="55">
                  <c:v>1.580822944028407E-2</c:v>
                </c:pt>
                <c:pt idx="56">
                  <c:v>1.8001552037265948E-2</c:v>
                </c:pt>
                <c:pt idx="57">
                  <c:v>2.6011458071623778E-2</c:v>
                </c:pt>
                <c:pt idx="58">
                  <c:v>3.6302509681692734E-2</c:v>
                </c:pt>
                <c:pt idx="59">
                  <c:v>4.3454452770003239E-2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DA-4914-90C2-F4876BB4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77096"/>
        <c:axId val="1"/>
      </c:scatterChart>
      <c:valAx>
        <c:axId val="76787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87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070BC3-B739-399C-4E72-B43698761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23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>
        <v>52795.874600000003</v>
      </c>
      <c r="D7" t="s">
        <v>39</v>
      </c>
    </row>
    <row r="8" spans="1:7" x14ac:dyDescent="0.2">
      <c r="A8" t="s">
        <v>3</v>
      </c>
      <c r="C8">
        <v>0.40500000000000003</v>
      </c>
      <c r="D8" t="s">
        <v>39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1.6034255986396529E-3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4.503742498936087E-6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60346.700432754624</v>
      </c>
    </row>
    <row r="15" spans="1:7" x14ac:dyDescent="0.2">
      <c r="A15" s="14" t="s">
        <v>17</v>
      </c>
      <c r="B15" s="12"/>
      <c r="C15" s="15">
        <f ca="1">(C7+C11)+(C8+C12)*INT(MAX(F21:F3533))</f>
        <v>56559.178052200899</v>
      </c>
      <c r="D15" s="16" t="s">
        <v>36</v>
      </c>
      <c r="E15" s="17">
        <f ca="1">ROUND(2*(E14-$C$7)/$C$8,0)/2+E13</f>
        <v>18645</v>
      </c>
    </row>
    <row r="16" spans="1:7" x14ac:dyDescent="0.2">
      <c r="A16" s="18" t="s">
        <v>4</v>
      </c>
      <c r="B16" s="12"/>
      <c r="C16" s="19">
        <f ca="1">+C8+C12</f>
        <v>0.40500450374249897</v>
      </c>
      <c r="D16" s="16" t="s">
        <v>37</v>
      </c>
      <c r="E16" s="26">
        <f ca="1">ROUND(2*(E14-$C$15)/$C$16,0)/2+E13</f>
        <v>9353</v>
      </c>
    </row>
    <row r="17" spans="1:17" ht="13.5" thickBot="1" x14ac:dyDescent="0.25">
      <c r="A17" s="16" t="s">
        <v>28</v>
      </c>
      <c r="B17" s="12"/>
      <c r="C17" s="12">
        <f>COUNT(C21:C2191)</f>
        <v>60</v>
      </c>
      <c r="D17" s="16" t="s">
        <v>32</v>
      </c>
      <c r="E17" s="20">
        <f ca="1">+$C$15+$C$16*E16-15018.5-$C$9/24</f>
        <v>45329.081009037829</v>
      </c>
    </row>
    <row r="18" spans="1:17" ht="14.25" thickTop="1" thickBot="1" x14ac:dyDescent="0.25">
      <c r="A18" s="18" t="s">
        <v>5</v>
      </c>
      <c r="B18" s="12"/>
      <c r="C18" s="21">
        <f ca="1">+C15</f>
        <v>56559.178052200899</v>
      </c>
      <c r="D18" s="22">
        <f ca="1">+C16</f>
        <v>0.40500450374249897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44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30" t="s">
        <v>45</v>
      </c>
      <c r="B21" s="31" t="s">
        <v>43</v>
      </c>
      <c r="C21" s="32">
        <v>52794.862999999998</v>
      </c>
      <c r="D21" s="29">
        <v>4.1000000000000003E-3</v>
      </c>
      <c r="E21">
        <f t="shared" ref="E21:E52" si="0">+(C21-C$7)/C$8</f>
        <v>-2.497777777790799</v>
      </c>
      <c r="F21">
        <f t="shared" ref="F21:F52" si="1">ROUND(2*E21,0)/2</f>
        <v>-2.5</v>
      </c>
      <c r="G21">
        <f t="shared" ref="G21:G52" si="2">+C21-(C$7+F21*C$8)</f>
        <v>8.9999999181600288E-4</v>
      </c>
      <c r="H21">
        <f>G21</f>
        <v>8.9999999181600288E-4</v>
      </c>
      <c r="I21">
        <f>+G21</f>
        <v>8.9999999181600288E-4</v>
      </c>
      <c r="O21">
        <f t="shared" ref="O21:O52" ca="1" si="3">+C$11+C$12*$F21</f>
        <v>1.5921662423923127E-3</v>
      </c>
      <c r="Q21" s="2">
        <f t="shared" ref="Q21:Q52" si="4">+C21-15018.5</f>
        <v>37776.362999999998</v>
      </c>
    </row>
    <row r="22" spans="1:17" x14ac:dyDescent="0.2">
      <c r="A22" s="30" t="s">
        <v>45</v>
      </c>
      <c r="B22" s="31" t="s">
        <v>46</v>
      </c>
      <c r="C22" s="33">
        <v>52795.871599999999</v>
      </c>
      <c r="D22" s="29">
        <v>5.0000000000000001E-4</v>
      </c>
      <c r="E22">
        <f t="shared" si="0"/>
        <v>-7.4074074178991584E-3</v>
      </c>
      <c r="F22">
        <f t="shared" si="1"/>
        <v>0</v>
      </c>
      <c r="G22">
        <f t="shared" si="2"/>
        <v>-3.0000000042491592E-3</v>
      </c>
      <c r="H22">
        <f>G22</f>
        <v>-3.0000000042491592E-3</v>
      </c>
      <c r="I22">
        <f>+G22</f>
        <v>-3.0000000042491592E-3</v>
      </c>
      <c r="O22">
        <f t="shared" ca="1" si="3"/>
        <v>1.6034255986396529E-3</v>
      </c>
      <c r="Q22" s="2">
        <f t="shared" si="4"/>
        <v>37777.371599999999</v>
      </c>
    </row>
    <row r="23" spans="1:17" x14ac:dyDescent="0.2">
      <c r="A23" s="31" t="s">
        <v>39</v>
      </c>
      <c r="B23" s="31"/>
      <c r="C23" s="34">
        <v>52795.874600000003</v>
      </c>
      <c r="D23" s="29" t="s">
        <v>13</v>
      </c>
      <c r="E23">
        <f t="shared" si="0"/>
        <v>0</v>
      </c>
      <c r="F23">
        <f t="shared" si="1"/>
        <v>0</v>
      </c>
      <c r="G23">
        <f t="shared" si="2"/>
        <v>0</v>
      </c>
      <c r="O23">
        <f t="shared" ca="1" si="3"/>
        <v>1.6034255986396529E-3</v>
      </c>
      <c r="Q23" s="2">
        <f t="shared" si="4"/>
        <v>37777.374600000003</v>
      </c>
    </row>
    <row r="24" spans="1:17" x14ac:dyDescent="0.2">
      <c r="A24" s="30" t="s">
        <v>45</v>
      </c>
      <c r="B24" s="35" t="s">
        <v>46</v>
      </c>
      <c r="C24" s="36">
        <v>52799.923000000003</v>
      </c>
      <c r="D24" s="29">
        <v>5.0000000000000001E-4</v>
      </c>
      <c r="E24">
        <f t="shared" si="0"/>
        <v>9.9960493827152437</v>
      </c>
      <c r="F24">
        <f t="shared" si="1"/>
        <v>10</v>
      </c>
      <c r="G24">
        <f t="shared" si="2"/>
        <v>-1.6000000032363459E-3</v>
      </c>
      <c r="H24">
        <f>G24</f>
        <v>-1.6000000032363459E-3</v>
      </c>
      <c r="I24">
        <f t="shared" ref="I24:I56" si="5">+G24</f>
        <v>-1.6000000032363459E-3</v>
      </c>
      <c r="O24">
        <f t="shared" ca="1" si="3"/>
        <v>1.6484630236290139E-3</v>
      </c>
      <c r="Q24" s="2">
        <f t="shared" si="4"/>
        <v>37781.423000000003</v>
      </c>
    </row>
    <row r="25" spans="1:17" x14ac:dyDescent="0.2">
      <c r="A25" s="30" t="s">
        <v>45</v>
      </c>
      <c r="B25" s="31" t="s">
        <v>43</v>
      </c>
      <c r="C25" s="37">
        <v>52802.553999999996</v>
      </c>
      <c r="D25" s="29">
        <v>2E-3</v>
      </c>
      <c r="E25">
        <f t="shared" si="0"/>
        <v>16.492345678996593</v>
      </c>
      <c r="F25">
        <f t="shared" si="1"/>
        <v>16.5</v>
      </c>
      <c r="G25">
        <f t="shared" si="2"/>
        <v>-3.1000000089989044E-3</v>
      </c>
      <c r="H25">
        <f>G25</f>
        <v>-3.1000000089989044E-3</v>
      </c>
      <c r="I25">
        <f t="shared" si="5"/>
        <v>-3.1000000089989044E-3</v>
      </c>
      <c r="O25">
        <f t="shared" ca="1" si="3"/>
        <v>1.6777373498720984E-3</v>
      </c>
      <c r="Q25" s="2">
        <f t="shared" si="4"/>
        <v>37784.053999999996</v>
      </c>
    </row>
    <row r="26" spans="1:17" x14ac:dyDescent="0.2">
      <c r="A26" s="31" t="s">
        <v>47</v>
      </c>
      <c r="B26" s="31"/>
      <c r="C26" s="29">
        <v>52802.554300000003</v>
      </c>
      <c r="D26" s="29">
        <v>1E-3</v>
      </c>
      <c r="E26">
        <f t="shared" si="0"/>
        <v>16.493086419754551</v>
      </c>
      <c r="F26">
        <f t="shared" si="1"/>
        <v>16.5</v>
      </c>
      <c r="G26">
        <f t="shared" si="2"/>
        <v>-2.8000000020256266E-3</v>
      </c>
      <c r="I26">
        <f t="shared" si="5"/>
        <v>-2.8000000020256266E-3</v>
      </c>
      <c r="O26">
        <f t="shared" ca="1" si="3"/>
        <v>1.6777373498720984E-3</v>
      </c>
      <c r="Q26" s="2">
        <f t="shared" si="4"/>
        <v>37784.054300000003</v>
      </c>
    </row>
    <row r="27" spans="1:17" x14ac:dyDescent="0.2">
      <c r="A27" s="38" t="s">
        <v>48</v>
      </c>
      <c r="B27" s="39"/>
      <c r="C27" s="40">
        <v>52802.554300000003</v>
      </c>
      <c r="D27" s="40">
        <v>1E-3</v>
      </c>
      <c r="E27">
        <f t="shared" si="0"/>
        <v>16.493086419754551</v>
      </c>
      <c r="F27">
        <f t="shared" si="1"/>
        <v>16.5</v>
      </c>
      <c r="G27">
        <f t="shared" si="2"/>
        <v>-2.8000000020256266E-3</v>
      </c>
      <c r="I27">
        <f t="shared" si="5"/>
        <v>-2.8000000020256266E-3</v>
      </c>
      <c r="O27">
        <f t="shared" ca="1" si="3"/>
        <v>1.6777373498720984E-3</v>
      </c>
      <c r="Q27" s="2">
        <f t="shared" si="4"/>
        <v>37784.054300000003</v>
      </c>
    </row>
    <row r="28" spans="1:17" x14ac:dyDescent="0.2">
      <c r="A28" s="30" t="s">
        <v>45</v>
      </c>
      <c r="B28" s="35" t="s">
        <v>46</v>
      </c>
      <c r="C28" s="41">
        <v>52806.8076</v>
      </c>
      <c r="D28" s="40">
        <v>2.9999999999999997E-4</v>
      </c>
      <c r="E28">
        <f t="shared" si="0"/>
        <v>26.995061728388304</v>
      </c>
      <c r="F28">
        <f t="shared" si="1"/>
        <v>27</v>
      </c>
      <c r="G28">
        <f t="shared" si="2"/>
        <v>-2.0000000004074536E-3</v>
      </c>
      <c r="H28">
        <f>G28</f>
        <v>-2.0000000004074536E-3</v>
      </c>
      <c r="I28">
        <f t="shared" si="5"/>
        <v>-2.0000000004074536E-3</v>
      </c>
      <c r="O28">
        <f t="shared" ca="1" si="3"/>
        <v>1.7250266461109273E-3</v>
      </c>
      <c r="Q28" s="2">
        <f t="shared" si="4"/>
        <v>37788.3076</v>
      </c>
    </row>
    <row r="29" spans="1:17" x14ac:dyDescent="0.2">
      <c r="A29" s="30" t="s">
        <v>45</v>
      </c>
      <c r="B29" s="35" t="s">
        <v>43</v>
      </c>
      <c r="C29" s="37">
        <v>52807.821000000004</v>
      </c>
      <c r="D29" s="40">
        <v>1E-3</v>
      </c>
      <c r="E29">
        <f t="shared" si="0"/>
        <v>29.497283950619064</v>
      </c>
      <c r="F29">
        <f t="shared" si="1"/>
        <v>29.5</v>
      </c>
      <c r="G29">
        <f t="shared" si="2"/>
        <v>-1.1000000013154931E-3</v>
      </c>
      <c r="H29">
        <f>G29</f>
        <v>-1.1000000013154931E-3</v>
      </c>
      <c r="I29">
        <f t="shared" si="5"/>
        <v>-1.1000000013154931E-3</v>
      </c>
      <c r="O29">
        <f t="shared" ca="1" si="3"/>
        <v>1.7362860023582675E-3</v>
      </c>
      <c r="Q29" s="2">
        <f t="shared" si="4"/>
        <v>37789.321000000004</v>
      </c>
    </row>
    <row r="30" spans="1:17" x14ac:dyDescent="0.2">
      <c r="A30" s="30" t="s">
        <v>45</v>
      </c>
      <c r="B30" s="31" t="s">
        <v>46</v>
      </c>
      <c r="C30" s="37">
        <v>52812.478000000003</v>
      </c>
      <c r="D30" s="29">
        <v>2E-3</v>
      </c>
      <c r="E30">
        <f t="shared" si="0"/>
        <v>40.99604938271596</v>
      </c>
      <c r="F30">
        <f t="shared" si="1"/>
        <v>41</v>
      </c>
      <c r="G30">
        <f t="shared" si="2"/>
        <v>-1.6000000032363459E-3</v>
      </c>
      <c r="H30">
        <f>G30</f>
        <v>-1.6000000032363459E-3</v>
      </c>
      <c r="I30">
        <f t="shared" si="5"/>
        <v>-1.6000000032363459E-3</v>
      </c>
      <c r="O30">
        <f t="shared" ca="1" si="3"/>
        <v>1.7880790410960325E-3</v>
      </c>
      <c r="Q30" s="2">
        <f t="shared" si="4"/>
        <v>37793.978000000003</v>
      </c>
    </row>
    <row r="31" spans="1:17" x14ac:dyDescent="0.2">
      <c r="A31" s="31" t="s">
        <v>47</v>
      </c>
      <c r="B31" s="42"/>
      <c r="C31" s="29">
        <v>52812.4781</v>
      </c>
      <c r="D31" s="29">
        <v>1E-3</v>
      </c>
      <c r="E31">
        <f t="shared" si="0"/>
        <v>40.99629629628997</v>
      </c>
      <c r="F31">
        <f t="shared" si="1"/>
        <v>41</v>
      </c>
      <c r="G31">
        <f t="shared" si="2"/>
        <v>-1.5000000057625584E-3</v>
      </c>
      <c r="I31">
        <f t="shared" si="5"/>
        <v>-1.5000000057625584E-3</v>
      </c>
      <c r="O31">
        <f t="shared" ca="1" si="3"/>
        <v>1.7880790410960325E-3</v>
      </c>
      <c r="Q31" s="2">
        <f t="shared" si="4"/>
        <v>37793.9781</v>
      </c>
    </row>
    <row r="32" spans="1:17" x14ac:dyDescent="0.2">
      <c r="A32" s="38" t="s">
        <v>48</v>
      </c>
      <c r="B32" s="39"/>
      <c r="C32" s="40">
        <v>52812.4781</v>
      </c>
      <c r="D32" s="40">
        <v>1E-3</v>
      </c>
      <c r="E32">
        <f t="shared" si="0"/>
        <v>40.99629629628997</v>
      </c>
      <c r="F32">
        <f t="shared" si="1"/>
        <v>41</v>
      </c>
      <c r="G32">
        <f t="shared" si="2"/>
        <v>-1.5000000057625584E-3</v>
      </c>
      <c r="I32">
        <f t="shared" si="5"/>
        <v>-1.5000000057625584E-3</v>
      </c>
      <c r="O32">
        <f t="shared" ca="1" si="3"/>
        <v>1.7880790410960325E-3</v>
      </c>
      <c r="Q32" s="2">
        <f t="shared" si="4"/>
        <v>37793.9781</v>
      </c>
    </row>
    <row r="33" spans="1:17" x14ac:dyDescent="0.2">
      <c r="A33" s="30" t="s">
        <v>45</v>
      </c>
      <c r="B33" s="35" t="s">
        <v>43</v>
      </c>
      <c r="C33" s="37">
        <v>52826.86</v>
      </c>
      <c r="D33" s="29">
        <v>1E-3</v>
      </c>
      <c r="E33">
        <f t="shared" si="0"/>
        <v>76.507160493821601</v>
      </c>
      <c r="F33">
        <f t="shared" si="1"/>
        <v>76.5</v>
      </c>
      <c r="G33">
        <f t="shared" si="2"/>
        <v>2.8999999994994141E-3</v>
      </c>
      <c r="H33">
        <f>G33</f>
        <v>2.8999999994994141E-3</v>
      </c>
      <c r="I33">
        <f t="shared" si="5"/>
        <v>2.8999999994994141E-3</v>
      </c>
      <c r="O33">
        <f t="shared" ca="1" si="3"/>
        <v>1.9479618998082637E-3</v>
      </c>
      <c r="Q33" s="2">
        <f t="shared" si="4"/>
        <v>37808.36</v>
      </c>
    </row>
    <row r="34" spans="1:17" x14ac:dyDescent="0.2">
      <c r="A34" s="31" t="s">
        <v>47</v>
      </c>
      <c r="B34" s="42"/>
      <c r="C34" s="29">
        <v>52829.488700000002</v>
      </c>
      <c r="D34" s="29">
        <v>1.6999999999999999E-3</v>
      </c>
      <c r="E34">
        <f t="shared" si="0"/>
        <v>82.997777777774985</v>
      </c>
      <c r="F34">
        <f t="shared" si="1"/>
        <v>83</v>
      </c>
      <c r="G34">
        <f t="shared" si="2"/>
        <v>-8.9999999909196049E-4</v>
      </c>
      <c r="I34">
        <f t="shared" si="5"/>
        <v>-8.9999999909196049E-4</v>
      </c>
      <c r="O34">
        <f t="shared" ca="1" si="3"/>
        <v>1.9772362260513481E-3</v>
      </c>
      <c r="Q34" s="2">
        <f t="shared" si="4"/>
        <v>37810.988700000002</v>
      </c>
    </row>
    <row r="35" spans="1:17" x14ac:dyDescent="0.2">
      <c r="A35" s="38" t="s">
        <v>48</v>
      </c>
      <c r="B35" s="39"/>
      <c r="C35" s="40">
        <v>52829.488700000002</v>
      </c>
      <c r="D35" s="40">
        <v>1.6999999999999999E-3</v>
      </c>
      <c r="E35">
        <f t="shared" si="0"/>
        <v>82.997777777774985</v>
      </c>
      <c r="F35">
        <f t="shared" si="1"/>
        <v>83</v>
      </c>
      <c r="G35">
        <f t="shared" si="2"/>
        <v>-8.9999999909196049E-4</v>
      </c>
      <c r="I35">
        <f t="shared" si="5"/>
        <v>-8.9999999909196049E-4</v>
      </c>
      <c r="O35">
        <f t="shared" ca="1" si="3"/>
        <v>1.9772362260513481E-3</v>
      </c>
      <c r="Q35" s="2">
        <f t="shared" si="4"/>
        <v>37810.988700000002</v>
      </c>
    </row>
    <row r="36" spans="1:17" x14ac:dyDescent="0.2">
      <c r="A36" s="31" t="s">
        <v>47</v>
      </c>
      <c r="B36" s="42"/>
      <c r="C36" s="29">
        <v>52831.515099999997</v>
      </c>
      <c r="D36" s="29">
        <v>6.9999999999999999E-4</v>
      </c>
      <c r="E36">
        <f t="shared" si="0"/>
        <v>88.00123456788657</v>
      </c>
      <c r="F36">
        <f t="shared" si="1"/>
        <v>88</v>
      </c>
      <c r="G36">
        <f t="shared" si="2"/>
        <v>4.999999946448952E-4</v>
      </c>
      <c r="I36">
        <f t="shared" si="5"/>
        <v>4.999999946448952E-4</v>
      </c>
      <c r="O36">
        <f t="shared" ca="1" si="3"/>
        <v>1.9997549385460285E-3</v>
      </c>
      <c r="Q36" s="2">
        <f t="shared" si="4"/>
        <v>37813.015099999997</v>
      </c>
    </row>
    <row r="37" spans="1:17" x14ac:dyDescent="0.2">
      <c r="A37" s="38" t="s">
        <v>48</v>
      </c>
      <c r="B37" s="39"/>
      <c r="C37" s="40">
        <v>52831.515099999997</v>
      </c>
      <c r="D37" s="40">
        <v>6.9999999999999999E-4</v>
      </c>
      <c r="E37">
        <f t="shared" si="0"/>
        <v>88.00123456788657</v>
      </c>
      <c r="F37">
        <f t="shared" si="1"/>
        <v>88</v>
      </c>
      <c r="G37">
        <f t="shared" si="2"/>
        <v>4.999999946448952E-4</v>
      </c>
      <c r="I37">
        <f t="shared" si="5"/>
        <v>4.999999946448952E-4</v>
      </c>
      <c r="O37">
        <f t="shared" ca="1" si="3"/>
        <v>1.9997549385460285E-3</v>
      </c>
      <c r="Q37" s="2">
        <f t="shared" si="4"/>
        <v>37813.015099999997</v>
      </c>
    </row>
    <row r="38" spans="1:17" x14ac:dyDescent="0.2">
      <c r="A38" s="53" t="s">
        <v>54</v>
      </c>
      <c r="B38" s="53"/>
      <c r="C38" s="54">
        <v>52862.503299999997</v>
      </c>
      <c r="D38" s="54">
        <v>8.0000000000000004E-4</v>
      </c>
      <c r="E38">
        <f t="shared" si="0"/>
        <v>164.5153086419601</v>
      </c>
      <c r="F38">
        <f t="shared" si="1"/>
        <v>164.5</v>
      </c>
      <c r="G38">
        <f t="shared" si="2"/>
        <v>6.1999999961699359E-3</v>
      </c>
      <c r="I38">
        <f t="shared" si="5"/>
        <v>6.1999999961699359E-3</v>
      </c>
      <c r="O38">
        <f t="shared" ca="1" si="3"/>
        <v>2.3442912397146393E-3</v>
      </c>
      <c r="Q38" s="2">
        <f t="shared" si="4"/>
        <v>37844.003299999997</v>
      </c>
    </row>
    <row r="39" spans="1:17" x14ac:dyDescent="0.2">
      <c r="A39" s="31" t="s">
        <v>47</v>
      </c>
      <c r="B39" s="42"/>
      <c r="C39" s="29">
        <v>52863.510499999997</v>
      </c>
      <c r="D39" s="29">
        <v>1.6000000000000001E-3</v>
      </c>
      <c r="E39">
        <f t="shared" si="0"/>
        <v>167.00222222220702</v>
      </c>
      <c r="F39">
        <f t="shared" si="1"/>
        <v>167</v>
      </c>
      <c r="G39">
        <f t="shared" si="2"/>
        <v>8.9999999181600288E-4</v>
      </c>
      <c r="I39">
        <f t="shared" si="5"/>
        <v>8.9999999181600288E-4</v>
      </c>
      <c r="O39">
        <f t="shared" ca="1" si="3"/>
        <v>2.3555505959619795E-3</v>
      </c>
      <c r="Q39" s="2">
        <f t="shared" si="4"/>
        <v>37845.010499999997</v>
      </c>
    </row>
    <row r="40" spans="1:17" x14ac:dyDescent="0.2">
      <c r="A40" s="38" t="s">
        <v>48</v>
      </c>
      <c r="B40" s="39"/>
      <c r="C40" s="40">
        <v>52863.510499999997</v>
      </c>
      <c r="D40" s="40">
        <v>1.6000000000000001E-3</v>
      </c>
      <c r="E40">
        <f t="shared" si="0"/>
        <v>167.00222222220702</v>
      </c>
      <c r="F40">
        <f t="shared" si="1"/>
        <v>167</v>
      </c>
      <c r="G40">
        <f t="shared" si="2"/>
        <v>8.9999999181600288E-4</v>
      </c>
      <c r="I40">
        <f t="shared" si="5"/>
        <v>8.9999999181600288E-4</v>
      </c>
      <c r="O40">
        <f t="shared" ca="1" si="3"/>
        <v>2.3555505959619795E-3</v>
      </c>
      <c r="Q40" s="2">
        <f t="shared" si="4"/>
        <v>37845.010499999997</v>
      </c>
    </row>
    <row r="41" spans="1:17" x14ac:dyDescent="0.2">
      <c r="A41" s="31" t="s">
        <v>47</v>
      </c>
      <c r="B41" s="42"/>
      <c r="C41" s="29">
        <v>52864.530400000003</v>
      </c>
      <c r="D41" s="29">
        <v>6.4999999999999997E-3</v>
      </c>
      <c r="E41">
        <f t="shared" si="0"/>
        <v>169.5204938271616</v>
      </c>
      <c r="F41">
        <f t="shared" si="1"/>
        <v>169.5</v>
      </c>
      <c r="G41">
        <f t="shared" si="2"/>
        <v>8.3000000013271347E-3</v>
      </c>
      <c r="I41">
        <f t="shared" si="5"/>
        <v>8.3000000013271347E-3</v>
      </c>
      <c r="O41">
        <f t="shared" ca="1" si="3"/>
        <v>2.3668099522093197E-3</v>
      </c>
      <c r="Q41" s="2">
        <f t="shared" si="4"/>
        <v>37846.030400000003</v>
      </c>
    </row>
    <row r="42" spans="1:17" x14ac:dyDescent="0.2">
      <c r="A42" s="38" t="s">
        <v>48</v>
      </c>
      <c r="B42" s="39"/>
      <c r="C42" s="40">
        <v>52864.530400000003</v>
      </c>
      <c r="D42" s="40">
        <v>6.4999999999999997E-3</v>
      </c>
      <c r="E42">
        <f t="shared" si="0"/>
        <v>169.5204938271616</v>
      </c>
      <c r="F42">
        <f t="shared" si="1"/>
        <v>169.5</v>
      </c>
      <c r="G42">
        <f t="shared" si="2"/>
        <v>8.3000000013271347E-3</v>
      </c>
      <c r="I42">
        <f t="shared" si="5"/>
        <v>8.3000000013271347E-3</v>
      </c>
      <c r="O42">
        <f t="shared" ca="1" si="3"/>
        <v>2.3668099522093197E-3</v>
      </c>
      <c r="Q42" s="2">
        <f t="shared" si="4"/>
        <v>37846.030400000003</v>
      </c>
    </row>
    <row r="43" spans="1:17" x14ac:dyDescent="0.2">
      <c r="A43" s="31" t="s">
        <v>47</v>
      </c>
      <c r="B43" s="42"/>
      <c r="C43" s="29">
        <v>52867.560700000002</v>
      </c>
      <c r="D43" s="29">
        <v>4.7000000000000002E-3</v>
      </c>
      <c r="E43">
        <f t="shared" si="0"/>
        <v>177.00271604938021</v>
      </c>
      <c r="F43">
        <f t="shared" si="1"/>
        <v>177</v>
      </c>
      <c r="G43">
        <f t="shared" si="2"/>
        <v>1.1000000013154931E-3</v>
      </c>
      <c r="I43">
        <f t="shared" si="5"/>
        <v>1.1000000013154931E-3</v>
      </c>
      <c r="O43">
        <f t="shared" ca="1" si="3"/>
        <v>2.4005880209513404E-3</v>
      </c>
      <c r="Q43" s="2">
        <f t="shared" si="4"/>
        <v>37849.060700000002</v>
      </c>
    </row>
    <row r="44" spans="1:17" x14ac:dyDescent="0.2">
      <c r="A44" s="38" t="s">
        <v>48</v>
      </c>
      <c r="B44" s="39"/>
      <c r="C44" s="40">
        <v>52867.560700000002</v>
      </c>
      <c r="D44" s="40">
        <v>4.7000000000000002E-3</v>
      </c>
      <c r="E44">
        <f t="shared" si="0"/>
        <v>177.00271604938021</v>
      </c>
      <c r="F44">
        <f t="shared" si="1"/>
        <v>177</v>
      </c>
      <c r="G44">
        <f t="shared" si="2"/>
        <v>1.1000000013154931E-3</v>
      </c>
      <c r="I44">
        <f t="shared" si="5"/>
        <v>1.1000000013154931E-3</v>
      </c>
      <c r="O44">
        <f t="shared" ca="1" si="3"/>
        <v>2.4005880209513404E-3</v>
      </c>
      <c r="Q44" s="2">
        <f t="shared" si="4"/>
        <v>37849.060700000002</v>
      </c>
    </row>
    <row r="45" spans="1:17" x14ac:dyDescent="0.2">
      <c r="A45" s="31" t="s">
        <v>47</v>
      </c>
      <c r="B45" s="42"/>
      <c r="C45" s="29">
        <v>52868.3701</v>
      </c>
      <c r="D45" s="29">
        <v>3.5999999999999999E-3</v>
      </c>
      <c r="E45">
        <f t="shared" si="0"/>
        <v>179.00123456789447</v>
      </c>
      <c r="F45">
        <f t="shared" si="1"/>
        <v>179</v>
      </c>
      <c r="G45">
        <f t="shared" si="2"/>
        <v>4.999999946448952E-4</v>
      </c>
      <c r="I45">
        <f t="shared" si="5"/>
        <v>4.999999946448952E-4</v>
      </c>
      <c r="O45">
        <f t="shared" ca="1" si="3"/>
        <v>2.4095955059492127E-3</v>
      </c>
      <c r="Q45" s="2">
        <f t="shared" si="4"/>
        <v>37849.8701</v>
      </c>
    </row>
    <row r="46" spans="1:17" x14ac:dyDescent="0.2">
      <c r="A46" s="38" t="s">
        <v>48</v>
      </c>
      <c r="B46" s="39"/>
      <c r="C46" s="40">
        <v>52868.3701</v>
      </c>
      <c r="D46" s="40">
        <v>3.5999999999999999E-3</v>
      </c>
      <c r="E46">
        <f t="shared" si="0"/>
        <v>179.00123456789447</v>
      </c>
      <c r="F46">
        <f t="shared" si="1"/>
        <v>179</v>
      </c>
      <c r="G46">
        <f t="shared" si="2"/>
        <v>4.999999946448952E-4</v>
      </c>
      <c r="I46">
        <f t="shared" si="5"/>
        <v>4.999999946448952E-4</v>
      </c>
      <c r="O46">
        <f t="shared" ca="1" si="3"/>
        <v>2.4095955059492127E-3</v>
      </c>
      <c r="Q46" s="2">
        <f t="shared" si="4"/>
        <v>37849.8701</v>
      </c>
    </row>
    <row r="47" spans="1:17" x14ac:dyDescent="0.2">
      <c r="A47" s="31" t="s">
        <v>47</v>
      </c>
      <c r="B47" s="42"/>
      <c r="C47" s="29">
        <v>52946.338499999998</v>
      </c>
      <c r="D47" s="29">
        <v>1.5E-3</v>
      </c>
      <c r="E47">
        <f t="shared" si="0"/>
        <v>371.51580246912391</v>
      </c>
      <c r="F47">
        <f t="shared" si="1"/>
        <v>371.5</v>
      </c>
      <c r="G47">
        <f t="shared" si="2"/>
        <v>6.3999999983934686E-3</v>
      </c>
      <c r="I47">
        <f t="shared" si="5"/>
        <v>6.3999999983934686E-3</v>
      </c>
      <c r="O47">
        <f t="shared" ca="1" si="3"/>
        <v>3.2765659369944095E-3</v>
      </c>
      <c r="Q47" s="2">
        <f t="shared" si="4"/>
        <v>37927.838499999998</v>
      </c>
    </row>
    <row r="48" spans="1:17" x14ac:dyDescent="0.2">
      <c r="A48" s="38" t="s">
        <v>48</v>
      </c>
      <c r="B48" s="39"/>
      <c r="C48" s="40">
        <v>52946.338499999998</v>
      </c>
      <c r="D48" s="40">
        <v>1.5E-3</v>
      </c>
      <c r="E48">
        <f t="shared" si="0"/>
        <v>371.51580246912391</v>
      </c>
      <c r="F48">
        <f t="shared" si="1"/>
        <v>371.5</v>
      </c>
      <c r="G48">
        <f t="shared" si="2"/>
        <v>6.3999999983934686E-3</v>
      </c>
      <c r="I48">
        <f t="shared" si="5"/>
        <v>6.3999999983934686E-3</v>
      </c>
      <c r="O48">
        <f t="shared" ca="1" si="3"/>
        <v>3.2765659369944095E-3</v>
      </c>
      <c r="Q48" s="2">
        <f t="shared" si="4"/>
        <v>37927.838499999998</v>
      </c>
    </row>
    <row r="49" spans="1:17" x14ac:dyDescent="0.2">
      <c r="A49" s="31" t="s">
        <v>47</v>
      </c>
      <c r="B49" s="42"/>
      <c r="C49" s="29">
        <v>53215.464</v>
      </c>
      <c r="D49" s="29">
        <v>5.9999999999999995E-4</v>
      </c>
      <c r="E49">
        <f t="shared" si="0"/>
        <v>1036.0232098765359</v>
      </c>
      <c r="F49">
        <f t="shared" si="1"/>
        <v>1036</v>
      </c>
      <c r="G49">
        <f t="shared" si="2"/>
        <v>9.3999999953666702E-3</v>
      </c>
      <c r="I49">
        <f t="shared" si="5"/>
        <v>9.3999999953666702E-3</v>
      </c>
      <c r="O49">
        <f t="shared" ca="1" si="3"/>
        <v>6.2693028275374388E-3</v>
      </c>
      <c r="Q49" s="2">
        <f t="shared" si="4"/>
        <v>38196.964</v>
      </c>
    </row>
    <row r="50" spans="1:17" x14ac:dyDescent="0.2">
      <c r="A50" s="38" t="s">
        <v>48</v>
      </c>
      <c r="B50" s="39"/>
      <c r="C50" s="40">
        <v>53215.464</v>
      </c>
      <c r="D50" s="40">
        <v>5.9999999999999995E-4</v>
      </c>
      <c r="E50">
        <f t="shared" si="0"/>
        <v>1036.0232098765359</v>
      </c>
      <c r="F50">
        <f t="shared" si="1"/>
        <v>1036</v>
      </c>
      <c r="G50">
        <f t="shared" si="2"/>
        <v>9.3999999953666702E-3</v>
      </c>
      <c r="I50">
        <f t="shared" si="5"/>
        <v>9.3999999953666702E-3</v>
      </c>
      <c r="O50">
        <f t="shared" ca="1" si="3"/>
        <v>6.2693028275374388E-3</v>
      </c>
      <c r="Q50" s="2">
        <f t="shared" si="4"/>
        <v>38196.964</v>
      </c>
    </row>
    <row r="51" spans="1:17" x14ac:dyDescent="0.2">
      <c r="A51" s="31" t="s">
        <v>47</v>
      </c>
      <c r="B51" s="42"/>
      <c r="C51" s="29">
        <v>53216.476699999999</v>
      </c>
      <c r="D51" s="29">
        <v>8.9999999999999998E-4</v>
      </c>
      <c r="E51">
        <f t="shared" si="0"/>
        <v>1038.5237037036948</v>
      </c>
      <c r="F51">
        <f t="shared" si="1"/>
        <v>1038.5</v>
      </c>
      <c r="G51">
        <f t="shared" si="2"/>
        <v>9.5999999975902028E-3</v>
      </c>
      <c r="I51">
        <f t="shared" si="5"/>
        <v>9.5999999975902028E-3</v>
      </c>
      <c r="O51">
        <f t="shared" ca="1" si="3"/>
        <v>6.280562183784779E-3</v>
      </c>
      <c r="Q51" s="2">
        <f t="shared" si="4"/>
        <v>38197.976699999999</v>
      </c>
    </row>
    <row r="52" spans="1:17" x14ac:dyDescent="0.2">
      <c r="A52" s="38" t="s">
        <v>48</v>
      </c>
      <c r="B52" s="39"/>
      <c r="C52" s="40">
        <v>53216.476699999999</v>
      </c>
      <c r="D52" s="40">
        <v>8.9999999999999998E-4</v>
      </c>
      <c r="E52">
        <f t="shared" si="0"/>
        <v>1038.5237037036948</v>
      </c>
      <c r="F52">
        <f t="shared" si="1"/>
        <v>1038.5</v>
      </c>
      <c r="G52">
        <f t="shared" si="2"/>
        <v>9.5999999975902028E-3</v>
      </c>
      <c r="I52">
        <f t="shared" si="5"/>
        <v>9.5999999975902028E-3</v>
      </c>
      <c r="O52">
        <f t="shared" ca="1" si="3"/>
        <v>6.280562183784779E-3</v>
      </c>
      <c r="Q52" s="2">
        <f t="shared" si="4"/>
        <v>38197.976699999999</v>
      </c>
    </row>
    <row r="53" spans="1:17" x14ac:dyDescent="0.2">
      <c r="A53" s="31" t="s">
        <v>47</v>
      </c>
      <c r="B53" s="42"/>
      <c r="C53" s="29">
        <v>53217.488799999999</v>
      </c>
      <c r="D53" s="29">
        <v>1.1000000000000001E-3</v>
      </c>
      <c r="E53">
        <f t="shared" ref="E53:E80" si="6">+(C53-C$7)/C$8</f>
        <v>1041.0227160493737</v>
      </c>
      <c r="F53">
        <f t="shared" ref="F53:F80" si="7">ROUND(2*E53,0)/2</f>
        <v>1041</v>
      </c>
      <c r="G53">
        <f t="shared" ref="G53:G80" si="8">+C53-(C$7+F53*C$8)</f>
        <v>9.1999999931431375E-3</v>
      </c>
      <c r="I53">
        <f t="shared" si="5"/>
        <v>9.1999999931431375E-3</v>
      </c>
      <c r="O53">
        <f t="shared" ref="O53:O80" ca="1" si="9">+C$11+C$12*$F53</f>
        <v>6.2918215400321192E-3</v>
      </c>
      <c r="Q53" s="2">
        <f t="shared" ref="Q53:Q80" si="10">+C53-15018.5</f>
        <v>38198.988799999999</v>
      </c>
    </row>
    <row r="54" spans="1:17" x14ac:dyDescent="0.2">
      <c r="A54" s="38" t="s">
        <v>48</v>
      </c>
      <c r="B54" s="39"/>
      <c r="C54" s="40">
        <v>53217.488799999999</v>
      </c>
      <c r="D54" s="40">
        <v>1.1000000000000001E-3</v>
      </c>
      <c r="E54">
        <f t="shared" si="6"/>
        <v>1041.0227160493737</v>
      </c>
      <c r="F54">
        <f t="shared" si="7"/>
        <v>1041</v>
      </c>
      <c r="G54">
        <f t="shared" si="8"/>
        <v>9.1999999931431375E-3</v>
      </c>
      <c r="I54">
        <f t="shared" si="5"/>
        <v>9.1999999931431375E-3</v>
      </c>
      <c r="O54">
        <f t="shared" ca="1" si="9"/>
        <v>6.2918215400321192E-3</v>
      </c>
      <c r="Q54" s="2">
        <f t="shared" si="10"/>
        <v>38198.988799999999</v>
      </c>
    </row>
    <row r="55" spans="1:17" x14ac:dyDescent="0.2">
      <c r="A55" s="31" t="s">
        <v>47</v>
      </c>
      <c r="B55" s="42"/>
      <c r="C55" s="29">
        <v>53221.536999999997</v>
      </c>
      <c r="D55" s="29">
        <v>1.2999999999999999E-3</v>
      </c>
      <c r="E55">
        <f t="shared" si="6"/>
        <v>1051.0182716049228</v>
      </c>
      <c r="F55">
        <f t="shared" si="7"/>
        <v>1051</v>
      </c>
      <c r="G55">
        <f t="shared" si="8"/>
        <v>7.3999999949592166E-3</v>
      </c>
      <c r="I55">
        <f t="shared" si="5"/>
        <v>7.3999999949592166E-3</v>
      </c>
      <c r="O55">
        <f t="shared" ca="1" si="9"/>
        <v>6.3368589650214802E-3</v>
      </c>
      <c r="Q55" s="2">
        <f t="shared" si="10"/>
        <v>38203.036999999997</v>
      </c>
    </row>
    <row r="56" spans="1:17" x14ac:dyDescent="0.2">
      <c r="A56" s="38" t="s">
        <v>48</v>
      </c>
      <c r="B56" s="39"/>
      <c r="C56" s="40">
        <v>53221.536999999997</v>
      </c>
      <c r="D56" s="40">
        <v>1.2999999999999999E-3</v>
      </c>
      <c r="E56">
        <f t="shared" si="6"/>
        <v>1051.0182716049228</v>
      </c>
      <c r="F56">
        <f t="shared" si="7"/>
        <v>1051</v>
      </c>
      <c r="G56">
        <f t="shared" si="8"/>
        <v>7.3999999949592166E-3</v>
      </c>
      <c r="I56">
        <f t="shared" si="5"/>
        <v>7.3999999949592166E-3</v>
      </c>
      <c r="O56">
        <f t="shared" ca="1" si="9"/>
        <v>6.3368589650214802E-3</v>
      </c>
      <c r="Q56" s="2">
        <f t="shared" si="10"/>
        <v>38203.036999999997</v>
      </c>
    </row>
    <row r="57" spans="1:17" x14ac:dyDescent="0.2">
      <c r="A57" s="30" t="s">
        <v>45</v>
      </c>
      <c r="B57" s="31"/>
      <c r="C57" s="40">
        <v>53263.865899999997</v>
      </c>
      <c r="D57" s="29">
        <v>5.0000000000000001E-4</v>
      </c>
      <c r="E57">
        <f t="shared" si="6"/>
        <v>1155.5340740740598</v>
      </c>
      <c r="F57">
        <f t="shared" si="7"/>
        <v>1155.5</v>
      </c>
      <c r="G57">
        <f t="shared" si="8"/>
        <v>1.3799999993352685E-2</v>
      </c>
      <c r="H57">
        <f>+G57</f>
        <v>1.3799999993352685E-2</v>
      </c>
      <c r="O57">
        <f t="shared" ca="1" si="9"/>
        <v>6.8075000561603014E-3</v>
      </c>
      <c r="Q57" s="2">
        <f t="shared" si="10"/>
        <v>38245.365899999997</v>
      </c>
    </row>
    <row r="58" spans="1:17" x14ac:dyDescent="0.2">
      <c r="A58" s="30" t="s">
        <v>45</v>
      </c>
      <c r="B58" s="31"/>
      <c r="C58" s="40">
        <v>53264.673499999997</v>
      </c>
      <c r="D58" s="29">
        <v>2.0000000000000001E-4</v>
      </c>
      <c r="E58">
        <f t="shared" si="6"/>
        <v>1157.5281481481341</v>
      </c>
      <c r="F58">
        <f t="shared" si="7"/>
        <v>1157.5</v>
      </c>
      <c r="G58">
        <f t="shared" si="8"/>
        <v>1.1399999995774124E-2</v>
      </c>
      <c r="H58">
        <f>+G58</f>
        <v>1.1399999995774124E-2</v>
      </c>
      <c r="O58">
        <f t="shared" ca="1" si="9"/>
        <v>6.8165075411581733E-3</v>
      </c>
      <c r="Q58" s="2">
        <f t="shared" si="10"/>
        <v>38246.173499999997</v>
      </c>
    </row>
    <row r="59" spans="1:17" x14ac:dyDescent="0.2">
      <c r="A59" s="30" t="s">
        <v>45</v>
      </c>
      <c r="B59" s="31"/>
      <c r="C59" s="29">
        <v>53305.778700000003</v>
      </c>
      <c r="D59" s="29">
        <v>4.0000000000000002E-4</v>
      </c>
      <c r="E59">
        <f t="shared" si="6"/>
        <v>1259.0224691358017</v>
      </c>
      <c r="F59">
        <f t="shared" si="7"/>
        <v>1259</v>
      </c>
      <c r="G59">
        <f t="shared" si="8"/>
        <v>9.1000000029453076E-3</v>
      </c>
      <c r="H59">
        <f>+G59</f>
        <v>9.1000000029453076E-3</v>
      </c>
      <c r="O59">
        <f t="shared" ca="1" si="9"/>
        <v>7.2736374048001868E-3</v>
      </c>
      <c r="Q59" s="2">
        <f t="shared" si="10"/>
        <v>38287.278700000003</v>
      </c>
    </row>
    <row r="60" spans="1:17" x14ac:dyDescent="0.2">
      <c r="A60" s="31" t="s">
        <v>47</v>
      </c>
      <c r="B60" s="42"/>
      <c r="C60" s="29">
        <v>53612.364500000003</v>
      </c>
      <c r="D60" s="29">
        <v>8.0000000000000004E-4</v>
      </c>
      <c r="E60">
        <f t="shared" si="6"/>
        <v>2016.0244444444454</v>
      </c>
      <c r="F60">
        <f t="shared" si="7"/>
        <v>2016</v>
      </c>
      <c r="G60">
        <f t="shared" si="8"/>
        <v>9.899999997287523E-3</v>
      </c>
      <c r="I60">
        <f t="shared" ref="I60:I67" si="11">+G60</f>
        <v>9.899999997287523E-3</v>
      </c>
      <c r="O60">
        <f t="shared" ca="1" si="9"/>
        <v>1.0682970476494805E-2</v>
      </c>
      <c r="Q60" s="2">
        <f t="shared" si="10"/>
        <v>38593.864500000003</v>
      </c>
    </row>
    <row r="61" spans="1:17" x14ac:dyDescent="0.2">
      <c r="A61" s="38" t="s">
        <v>48</v>
      </c>
      <c r="B61" s="39"/>
      <c r="C61" s="40">
        <v>53612.364500000003</v>
      </c>
      <c r="D61" s="40">
        <v>8.0000000000000004E-4</v>
      </c>
      <c r="E61">
        <f t="shared" si="6"/>
        <v>2016.0244444444454</v>
      </c>
      <c r="F61">
        <f t="shared" si="7"/>
        <v>2016</v>
      </c>
      <c r="G61">
        <f t="shared" si="8"/>
        <v>9.899999997287523E-3</v>
      </c>
      <c r="I61">
        <f t="shared" si="11"/>
        <v>9.899999997287523E-3</v>
      </c>
      <c r="O61">
        <f t="shared" ca="1" si="9"/>
        <v>1.0682970476494805E-2</v>
      </c>
      <c r="Q61" s="2">
        <f t="shared" si="10"/>
        <v>38593.864500000003</v>
      </c>
    </row>
    <row r="62" spans="1:17" x14ac:dyDescent="0.2">
      <c r="A62" s="31" t="s">
        <v>47</v>
      </c>
      <c r="B62" s="42"/>
      <c r="C62" s="29">
        <v>53612.573299999996</v>
      </c>
      <c r="D62" s="29">
        <v>5.9999999999999995E-4</v>
      </c>
      <c r="E62">
        <f t="shared" si="6"/>
        <v>2016.539999999984</v>
      </c>
      <c r="F62">
        <f t="shared" si="7"/>
        <v>2016.5</v>
      </c>
      <c r="G62">
        <f t="shared" si="8"/>
        <v>1.6199999990931246E-2</v>
      </c>
      <c r="I62">
        <f t="shared" si="11"/>
        <v>1.6199999990931246E-2</v>
      </c>
      <c r="O62">
        <f t="shared" ca="1" si="9"/>
        <v>1.0685222347744272E-2</v>
      </c>
      <c r="Q62" s="2">
        <f t="shared" si="10"/>
        <v>38594.073299999996</v>
      </c>
    </row>
    <row r="63" spans="1:17" x14ac:dyDescent="0.2">
      <c r="A63" s="38" t="s">
        <v>48</v>
      </c>
      <c r="B63" s="39"/>
      <c r="C63" s="40">
        <v>53612.573299999996</v>
      </c>
      <c r="D63" s="40">
        <v>5.9999999999999995E-4</v>
      </c>
      <c r="E63">
        <f t="shared" si="6"/>
        <v>2016.539999999984</v>
      </c>
      <c r="F63">
        <f t="shared" si="7"/>
        <v>2016.5</v>
      </c>
      <c r="G63">
        <f t="shared" si="8"/>
        <v>1.6199999990931246E-2</v>
      </c>
      <c r="I63">
        <f t="shared" si="11"/>
        <v>1.6199999990931246E-2</v>
      </c>
      <c r="O63">
        <f t="shared" ca="1" si="9"/>
        <v>1.0685222347744272E-2</v>
      </c>
      <c r="Q63" s="2">
        <f t="shared" si="10"/>
        <v>38594.073299999996</v>
      </c>
    </row>
    <row r="64" spans="1:17" x14ac:dyDescent="0.2">
      <c r="A64" s="31" t="s">
        <v>47</v>
      </c>
      <c r="B64" s="42"/>
      <c r="C64" s="29">
        <v>53621.482400000001</v>
      </c>
      <c r="D64" s="29">
        <v>2.2000000000000001E-3</v>
      </c>
      <c r="E64">
        <f t="shared" si="6"/>
        <v>2038.5377777777726</v>
      </c>
      <c r="F64">
        <f t="shared" si="7"/>
        <v>2038.5</v>
      </c>
      <c r="G64">
        <f t="shared" si="8"/>
        <v>1.5299999999115244E-2</v>
      </c>
      <c r="I64">
        <f t="shared" si="11"/>
        <v>1.5299999999115244E-2</v>
      </c>
      <c r="O64">
        <f t="shared" ca="1" si="9"/>
        <v>1.0784304682720867E-2</v>
      </c>
      <c r="Q64" s="2">
        <f t="shared" si="10"/>
        <v>38602.982400000001</v>
      </c>
    </row>
    <row r="65" spans="1:17" x14ac:dyDescent="0.2">
      <c r="A65" s="38" t="s">
        <v>48</v>
      </c>
      <c r="B65" s="39"/>
      <c r="C65" s="40">
        <v>53621.482400000001</v>
      </c>
      <c r="D65" s="40">
        <v>2.2000000000000001E-3</v>
      </c>
      <c r="E65">
        <f t="shared" si="6"/>
        <v>2038.5377777777726</v>
      </c>
      <c r="F65">
        <f t="shared" si="7"/>
        <v>2038.5</v>
      </c>
      <c r="G65">
        <f t="shared" si="8"/>
        <v>1.5299999999115244E-2</v>
      </c>
      <c r="I65">
        <f t="shared" si="11"/>
        <v>1.5299999999115244E-2</v>
      </c>
      <c r="O65">
        <f t="shared" ca="1" si="9"/>
        <v>1.0784304682720867E-2</v>
      </c>
      <c r="Q65" s="2">
        <f t="shared" si="10"/>
        <v>38602.982400000001</v>
      </c>
    </row>
    <row r="66" spans="1:17" x14ac:dyDescent="0.2">
      <c r="A66" s="31" t="s">
        <v>47</v>
      </c>
      <c r="B66" s="42"/>
      <c r="C66" s="29">
        <v>53637.4781</v>
      </c>
      <c r="D66" s="29">
        <v>1.5E-3</v>
      </c>
      <c r="E66">
        <f t="shared" si="6"/>
        <v>2078.0333333333269</v>
      </c>
      <c r="F66">
        <f t="shared" si="7"/>
        <v>2078</v>
      </c>
      <c r="G66">
        <f t="shared" si="8"/>
        <v>1.3500000000931323E-2</v>
      </c>
      <c r="I66">
        <f t="shared" si="11"/>
        <v>1.3500000000931323E-2</v>
      </c>
      <c r="O66">
        <f t="shared" ca="1" si="9"/>
        <v>1.0962202511428841E-2</v>
      </c>
      <c r="Q66" s="2">
        <f t="shared" si="10"/>
        <v>38618.9781</v>
      </c>
    </row>
    <row r="67" spans="1:17" x14ac:dyDescent="0.2">
      <c r="A67" s="38" t="s">
        <v>48</v>
      </c>
      <c r="B67" s="39"/>
      <c r="C67" s="40">
        <v>53637.4781</v>
      </c>
      <c r="D67" s="40">
        <v>1.5E-3</v>
      </c>
      <c r="E67">
        <f t="shared" si="6"/>
        <v>2078.0333333333269</v>
      </c>
      <c r="F67">
        <f t="shared" si="7"/>
        <v>2078</v>
      </c>
      <c r="G67">
        <f t="shared" si="8"/>
        <v>1.3500000000931323E-2</v>
      </c>
      <c r="I67">
        <f t="shared" si="11"/>
        <v>1.3500000000931323E-2</v>
      </c>
      <c r="O67">
        <f t="shared" ca="1" si="9"/>
        <v>1.0962202511428841E-2</v>
      </c>
      <c r="Q67" s="2">
        <f t="shared" si="10"/>
        <v>38618.9781</v>
      </c>
    </row>
    <row r="68" spans="1:17" x14ac:dyDescent="0.2">
      <c r="A68" s="30" t="s">
        <v>45</v>
      </c>
      <c r="B68" s="31"/>
      <c r="C68" s="43">
        <v>53837.950599999996</v>
      </c>
      <c r="D68" s="29">
        <v>2.0000000000000001E-4</v>
      </c>
      <c r="E68">
        <f t="shared" si="6"/>
        <v>2573.0271604938112</v>
      </c>
      <c r="F68">
        <f t="shared" si="7"/>
        <v>2573</v>
      </c>
      <c r="G68">
        <f t="shared" si="8"/>
        <v>1.0999999991327059E-2</v>
      </c>
      <c r="H68">
        <f>+G68</f>
        <v>1.0999999991327059E-2</v>
      </c>
      <c r="O68">
        <f t="shared" ca="1" si="9"/>
        <v>1.3191555048402206E-2</v>
      </c>
      <c r="Q68" s="2">
        <f t="shared" si="10"/>
        <v>38819.450599999996</v>
      </c>
    </row>
    <row r="69" spans="1:17" x14ac:dyDescent="0.2">
      <c r="A69" s="30" t="s">
        <v>45</v>
      </c>
      <c r="B69" s="31"/>
      <c r="C69" s="29">
        <v>53852.936999999998</v>
      </c>
      <c r="D69" s="29">
        <v>2.0000000000000001E-4</v>
      </c>
      <c r="E69">
        <f t="shared" si="6"/>
        <v>2610.0306172839387</v>
      </c>
      <c r="F69">
        <f t="shared" si="7"/>
        <v>2610</v>
      </c>
      <c r="G69">
        <f t="shared" si="8"/>
        <v>1.2399999992339872E-2</v>
      </c>
      <c r="H69">
        <f>+G69</f>
        <v>1.2399999992339872E-2</v>
      </c>
      <c r="O69">
        <f t="shared" ca="1" si="9"/>
        <v>1.335819352086284E-2</v>
      </c>
      <c r="Q69" s="2">
        <f t="shared" si="10"/>
        <v>38834.436999999998</v>
      </c>
    </row>
    <row r="70" spans="1:17" x14ac:dyDescent="0.2">
      <c r="A70" s="30" t="s">
        <v>45</v>
      </c>
      <c r="B70" s="31"/>
      <c r="C70" s="29">
        <v>53900.727800000001</v>
      </c>
      <c r="D70" s="29">
        <v>2.0000000000000001E-4</v>
      </c>
      <c r="E70">
        <f t="shared" si="6"/>
        <v>2728.0325925925868</v>
      </c>
      <c r="F70">
        <f t="shared" si="7"/>
        <v>2728</v>
      </c>
      <c r="G70">
        <f t="shared" si="8"/>
        <v>1.3199999993958045E-2</v>
      </c>
      <c r="H70">
        <f>+G70</f>
        <v>1.3199999993958045E-2</v>
      </c>
      <c r="O70">
        <f t="shared" ca="1" si="9"/>
        <v>1.3889635135737297E-2</v>
      </c>
      <c r="Q70" s="2">
        <f t="shared" si="10"/>
        <v>38882.227800000001</v>
      </c>
    </row>
    <row r="71" spans="1:17" x14ac:dyDescent="0.2">
      <c r="A71" s="31" t="s">
        <v>47</v>
      </c>
      <c r="B71" s="42"/>
      <c r="C71" s="29">
        <v>53901.537100000001</v>
      </c>
      <c r="D71" s="29">
        <v>1.9E-3</v>
      </c>
      <c r="E71">
        <f t="shared" si="6"/>
        <v>2730.0308641975271</v>
      </c>
      <c r="F71">
        <f t="shared" si="7"/>
        <v>2730</v>
      </c>
      <c r="G71">
        <f t="shared" si="8"/>
        <v>1.2499999997089617E-2</v>
      </c>
      <c r="I71">
        <f>+G71</f>
        <v>1.2499999997089617E-2</v>
      </c>
      <c r="O71">
        <f t="shared" ca="1" si="9"/>
        <v>1.3898642620735171E-2</v>
      </c>
      <c r="Q71" s="2">
        <f t="shared" si="10"/>
        <v>38883.037100000001</v>
      </c>
    </row>
    <row r="72" spans="1:17" x14ac:dyDescent="0.2">
      <c r="A72" s="38" t="s">
        <v>48</v>
      </c>
      <c r="B72" s="39"/>
      <c r="C72" s="40">
        <v>53901.537100000001</v>
      </c>
      <c r="D72" s="40">
        <v>1.9E-3</v>
      </c>
      <c r="E72">
        <f t="shared" si="6"/>
        <v>2730.0308641975271</v>
      </c>
      <c r="F72">
        <f t="shared" si="7"/>
        <v>2730</v>
      </c>
      <c r="G72">
        <f t="shared" si="8"/>
        <v>1.2499999997089617E-2</v>
      </c>
      <c r="I72">
        <f>+G72</f>
        <v>1.2499999997089617E-2</v>
      </c>
      <c r="O72">
        <f t="shared" ca="1" si="9"/>
        <v>1.3898642620735171E-2</v>
      </c>
      <c r="Q72" s="2">
        <f t="shared" si="10"/>
        <v>38883.037100000001</v>
      </c>
    </row>
    <row r="73" spans="1:17" x14ac:dyDescent="0.2">
      <c r="A73" s="30" t="s">
        <v>45</v>
      </c>
      <c r="B73" s="31"/>
      <c r="C73" s="29">
        <v>53939.8099</v>
      </c>
      <c r="D73" s="29">
        <v>5.0000000000000001E-4</v>
      </c>
      <c r="E73">
        <f t="shared" si="6"/>
        <v>2824.531604938265</v>
      </c>
      <c r="F73">
        <f t="shared" si="7"/>
        <v>2824.5</v>
      </c>
      <c r="G73">
        <f t="shared" si="8"/>
        <v>1.2799999996786937E-2</v>
      </c>
      <c r="H73">
        <f>+G73</f>
        <v>1.2799999996786937E-2</v>
      </c>
      <c r="O73">
        <f t="shared" ca="1" si="9"/>
        <v>1.4324246286884629E-2</v>
      </c>
      <c r="Q73" s="2">
        <f t="shared" si="10"/>
        <v>38921.3099</v>
      </c>
    </row>
    <row r="74" spans="1:17" x14ac:dyDescent="0.2">
      <c r="A74" s="30" t="s">
        <v>45</v>
      </c>
      <c r="B74" s="31"/>
      <c r="C74" s="29">
        <v>53941.833700000003</v>
      </c>
      <c r="D74" s="29">
        <v>4.0000000000000002E-4</v>
      </c>
      <c r="E74">
        <f t="shared" si="6"/>
        <v>2829.5286419753083</v>
      </c>
      <c r="F74">
        <f t="shared" si="7"/>
        <v>2829.5</v>
      </c>
      <c r="G74">
        <f t="shared" si="8"/>
        <v>1.1599999997997656E-2</v>
      </c>
      <c r="H74">
        <f>+G74</f>
        <v>1.1599999997997656E-2</v>
      </c>
      <c r="O74">
        <f t="shared" ca="1" si="9"/>
        <v>1.434676499937931E-2</v>
      </c>
      <c r="Q74" s="2">
        <f t="shared" si="10"/>
        <v>38923.333700000003</v>
      </c>
    </row>
    <row r="75" spans="1:17" x14ac:dyDescent="0.2">
      <c r="A75" s="30" t="s">
        <v>45</v>
      </c>
      <c r="B75" s="31"/>
      <c r="C75" s="29">
        <v>53943.860500000003</v>
      </c>
      <c r="D75" s="29">
        <v>8.0000000000000004E-4</v>
      </c>
      <c r="E75">
        <f t="shared" si="6"/>
        <v>2834.5330864197522</v>
      </c>
      <c r="F75">
        <f t="shared" si="7"/>
        <v>2834.5</v>
      </c>
      <c r="G75">
        <f t="shared" si="8"/>
        <v>1.3399999996181577E-2</v>
      </c>
      <c r="H75">
        <f>+G75</f>
        <v>1.3399999996181577E-2</v>
      </c>
      <c r="O75">
        <f t="shared" ca="1" si="9"/>
        <v>1.436928371187399E-2</v>
      </c>
      <c r="Q75" s="2">
        <f t="shared" si="10"/>
        <v>38925.360500000003</v>
      </c>
    </row>
    <row r="76" spans="1:17" x14ac:dyDescent="0.2">
      <c r="A76" s="38" t="s">
        <v>49</v>
      </c>
      <c r="B76" s="44" t="s">
        <v>46</v>
      </c>
      <c r="C76" s="29">
        <v>54073.258000000002</v>
      </c>
      <c r="D76" s="29">
        <v>8.0000000000000004E-4</v>
      </c>
      <c r="E76">
        <f t="shared" si="6"/>
        <v>3154.0330864197499</v>
      </c>
      <c r="F76">
        <f t="shared" si="7"/>
        <v>3154</v>
      </c>
      <c r="G76">
        <f t="shared" si="8"/>
        <v>1.3399999996181577E-2</v>
      </c>
      <c r="I76">
        <f>+G76</f>
        <v>1.3399999996181577E-2</v>
      </c>
      <c r="O76">
        <f t="shared" ca="1" si="9"/>
        <v>1.580822944028407E-2</v>
      </c>
      <c r="Q76" s="2">
        <f t="shared" si="10"/>
        <v>39054.758000000002</v>
      </c>
    </row>
    <row r="77" spans="1:17" x14ac:dyDescent="0.2">
      <c r="A77" s="45" t="s">
        <v>51</v>
      </c>
      <c r="B77" s="46" t="s">
        <v>46</v>
      </c>
      <c r="C77" s="55">
        <v>54270.494650000001</v>
      </c>
      <c r="D77" s="55">
        <v>2.0000000000000001E-4</v>
      </c>
      <c r="E77">
        <f t="shared" si="6"/>
        <v>3641.0371604938214</v>
      </c>
      <c r="F77">
        <f t="shared" si="7"/>
        <v>3641</v>
      </c>
      <c r="G77">
        <f t="shared" si="8"/>
        <v>1.5049999994516838E-2</v>
      </c>
      <c r="I77">
        <f>+G77</f>
        <v>1.5049999994516838E-2</v>
      </c>
      <c r="O77">
        <f t="shared" ca="1" si="9"/>
        <v>1.8001552037265948E-2</v>
      </c>
      <c r="Q77" s="2">
        <f t="shared" si="10"/>
        <v>39251.994650000001</v>
      </c>
    </row>
    <row r="78" spans="1:17" x14ac:dyDescent="0.2">
      <c r="A78" s="5" t="s">
        <v>50</v>
      </c>
      <c r="B78" s="47"/>
      <c r="C78" s="50">
        <v>54990.796000000002</v>
      </c>
      <c r="D78" s="50">
        <v>1E-3</v>
      </c>
      <c r="E78">
        <f t="shared" si="6"/>
        <v>5419.5590123456768</v>
      </c>
      <c r="F78">
        <f t="shared" si="7"/>
        <v>5419.5</v>
      </c>
      <c r="G78">
        <f t="shared" si="8"/>
        <v>2.3900000000139698E-2</v>
      </c>
      <c r="H78">
        <f>+G78</f>
        <v>2.3900000000139698E-2</v>
      </c>
      <c r="O78">
        <f t="shared" ca="1" si="9"/>
        <v>2.6011458071623778E-2</v>
      </c>
      <c r="Q78" s="2">
        <f t="shared" si="10"/>
        <v>39972.296000000002</v>
      </c>
    </row>
    <row r="79" spans="1:17" x14ac:dyDescent="0.2">
      <c r="A79" s="48" t="s">
        <v>42</v>
      </c>
      <c r="B79" s="49" t="s">
        <v>43</v>
      </c>
      <c r="C79" s="50">
        <v>55916.23216</v>
      </c>
      <c r="D79" s="50">
        <v>2.0000000000000001E-4</v>
      </c>
      <c r="E79">
        <f t="shared" si="6"/>
        <v>7704.5865679012259</v>
      </c>
      <c r="F79">
        <f t="shared" si="7"/>
        <v>7704.5</v>
      </c>
      <c r="G79">
        <f t="shared" si="8"/>
        <v>3.5059999994700775E-2</v>
      </c>
      <c r="J79">
        <f>+G79</f>
        <v>3.5059999994700775E-2</v>
      </c>
      <c r="O79">
        <f t="shared" ca="1" si="9"/>
        <v>3.6302509681692734E-2</v>
      </c>
      <c r="Q79" s="2">
        <f t="shared" si="10"/>
        <v>40897.73216</v>
      </c>
    </row>
    <row r="80" spans="1:17" x14ac:dyDescent="0.2">
      <c r="A80" s="51" t="s">
        <v>53</v>
      </c>
      <c r="B80" s="52" t="s">
        <v>46</v>
      </c>
      <c r="C80" s="51">
        <v>56559.378900000003</v>
      </c>
      <c r="D80" s="51">
        <v>1.9E-3</v>
      </c>
      <c r="E80">
        <f t="shared" si="6"/>
        <v>9292.6032098765445</v>
      </c>
      <c r="F80">
        <f t="shared" si="7"/>
        <v>9292.5</v>
      </c>
      <c r="G80">
        <f t="shared" si="8"/>
        <v>4.1799999999057036E-2</v>
      </c>
      <c r="I80">
        <f>+G80</f>
        <v>4.1799999999057036E-2</v>
      </c>
      <c r="O80">
        <f t="shared" ca="1" si="9"/>
        <v>4.3454452770003239E-2</v>
      </c>
      <c r="Q80" s="2">
        <f t="shared" si="10"/>
        <v>41540.878900000003</v>
      </c>
    </row>
    <row r="81" spans="1:4" x14ac:dyDescent="0.2">
      <c r="A81" s="47"/>
      <c r="B81" s="47"/>
      <c r="C81" s="50"/>
      <c r="D81" s="50"/>
    </row>
    <row r="82" spans="1:4" x14ac:dyDescent="0.2">
      <c r="A82" s="47"/>
      <c r="B82" s="47"/>
      <c r="C82" s="50"/>
      <c r="D82" s="50"/>
    </row>
    <row r="83" spans="1:4" x14ac:dyDescent="0.2">
      <c r="C83" s="10"/>
      <c r="D83" s="10"/>
    </row>
    <row r="84" spans="1:4" x14ac:dyDescent="0.2">
      <c r="C84" s="10"/>
      <c r="D84" s="10"/>
    </row>
    <row r="85" spans="1:4" x14ac:dyDescent="0.2">
      <c r="C85" s="10"/>
      <c r="D85" s="10"/>
    </row>
    <row r="86" spans="1:4" x14ac:dyDescent="0.2">
      <c r="C86" s="10"/>
      <c r="D86" s="10"/>
    </row>
    <row r="87" spans="1:4" x14ac:dyDescent="0.2">
      <c r="C87" s="10"/>
      <c r="D87" s="10"/>
    </row>
    <row r="88" spans="1:4" x14ac:dyDescent="0.2">
      <c r="C88" s="10"/>
      <c r="D88" s="10"/>
    </row>
    <row r="89" spans="1:4" x14ac:dyDescent="0.2">
      <c r="C89" s="10"/>
      <c r="D89" s="10"/>
    </row>
    <row r="90" spans="1:4" x14ac:dyDescent="0.2">
      <c r="C90" s="10"/>
      <c r="D90" s="10"/>
    </row>
    <row r="91" spans="1:4" x14ac:dyDescent="0.2">
      <c r="C91" s="10"/>
      <c r="D91" s="10"/>
    </row>
    <row r="92" spans="1:4" x14ac:dyDescent="0.2">
      <c r="C92" s="10"/>
      <c r="D92" s="10"/>
    </row>
    <row r="93" spans="1:4" x14ac:dyDescent="0.2">
      <c r="C93" s="10"/>
      <c r="D93" s="10"/>
    </row>
    <row r="94" spans="1:4" x14ac:dyDescent="0.2">
      <c r="C94" s="10"/>
      <c r="D94" s="10"/>
    </row>
    <row r="95" spans="1:4" x14ac:dyDescent="0.2">
      <c r="C95" s="10"/>
      <c r="D95" s="10"/>
    </row>
    <row r="96" spans="1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2024-02-06T03:48:37Z</dcterms:modified>
</cp:coreProperties>
</file>