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2CB87F-B552-4D2E-81F9-298190E2882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H23" i="1"/>
  <c r="E24" i="1"/>
  <c r="F24" i="1"/>
  <c r="G24" i="1"/>
  <c r="H24" i="1"/>
  <c r="Q23" i="1"/>
  <c r="Q24" i="1"/>
  <c r="E22" i="1"/>
  <c r="F22" i="1"/>
  <c r="G22" i="1"/>
  <c r="H22" i="1"/>
  <c r="F11" i="1"/>
  <c r="Q22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O21" i="1" l="1"/>
  <c r="O22" i="1"/>
  <c r="O24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<sst xmlns="http://schemas.openxmlformats.org/spreadsheetml/2006/main" count="57" uniqueCount="52">
  <si>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</si>
  <si>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</si>
  <si>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</si>
  <si>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</si>
  <si>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</si>
  <si>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</si>
  <si>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</si>
  <si>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</si>
  <si>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</si>
  <si>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</si>
  <si>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</si>
  <si>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</si>
  <si>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</si>
  <si>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</si>
  <si>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</si>
  <si>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</si>
  <si>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</si>
  <si>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</si>
  <si>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</si>
  <si>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</si>
  <si>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</si>
  <si>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</si>
  <si>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</si>
  <si>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</si>
  <si>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</si>
  <si>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</si>
  <si>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</si>
  <si>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</si>
  <si>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</si>
  <si>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</si>
  <si>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</si>
  <si>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</si>
  <si>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</si>
  <si>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</si>
  <si>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</si>
  <si>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</si>
  <si>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</si>
  <si>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</si>
  <si>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</si>
  <si>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</si>
  <si>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</si>
  <si>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</si>
  <si>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G2656-4286</t>
  </si>
  <si>
    <t>GSC 2656-4286</t>
  </si>
  <si>
    <t>G2656-4286_Cyg.xls</t>
  </si>
  <si>
    <t>EA</t>
  </si>
  <si>
    <t>Cyg</t>
  </si>
  <si>
    <t>BRNO</t>
  </si>
  <si>
    <t>IBVS 5874</t>
  </si>
  <si>
    <t>I</t>
  </si>
  <si>
    <t>IBVS 6152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</si>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</sst>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V2685 Cyg - O-C Diagr.</a:t>
            </a:r>
          </a:p>
        </c:rich>
      </c:tx>
      <c:layout>
        <c:manualLayout>
          <c:xMode val="edge"/>
          <c:yMode val="edge"/>
          <c:x val="0.3398496240601504"/>
          <c:y val="2.9325513196480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-7.4899999963236041E-3</c:v>
                </c:pt>
                <c:pt idx="2">
                  <c:v>-2.1089999994728714E-2</c:v>
                </c:pt>
                <c:pt idx="3">
                  <c:v>-2.1319999999832362E-2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22-4955-B9C9-76A4680287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22-4955-B9C9-76A4680287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22-4955-B9C9-76A4680287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22-4955-B9C9-76A4680287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22-4955-B9C9-76A4680287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22-4955-B9C9-76A4680287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6.9999999999999999E-4</c:v>
                  </c:pt>
                  <c:pt idx="3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22-4955-B9C9-76A4680287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-4.2977600556539167E-4</c:v>
                </c:pt>
                <c:pt idx="1">
                  <c:v>-6.8681081217265329E-3</c:v>
                </c:pt>
                <c:pt idx="2">
                  <c:v>-2.1222888336567047E-2</c:v>
                </c:pt>
                <c:pt idx="3">
                  <c:v>-2.1379227527025705E-2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22-4955-B9C9-76A4680287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</c:v>
                </c:pt>
                <c:pt idx="2">
                  <c:v>2926</c:v>
                </c:pt>
                <c:pt idx="3">
                  <c:v>2948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22-4955-B9C9-76A468028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63896"/>
        <c:axId val="1"/>
      </c:scatterChart>
      <c:valAx>
        <c:axId val="765863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63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412181-F916-1CEA-4FB1-BB8D1CEEA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7" sqref="C7:C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53611.434999999998</v>
      </c>
      <c r="D7" s="30" t="s">
        <v>47</v>
      </c>
    </row>
    <row r="8" spans="1:7" x14ac:dyDescent="0.2">
      <c r="A8" t="s">
        <v>3</v>
      </c>
      <c r="C8" s="37">
        <v>1.125815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-4.2977600556539167E-4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-7.1063268390299575E-6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60346.717821296297</v>
      </c>
    </row>
    <row r="15" spans="1:7" x14ac:dyDescent="0.2">
      <c r="A15" s="12" t="s">
        <v>17</v>
      </c>
      <c r="B15" s="10"/>
      <c r="C15" s="13">
        <f ca="1">(C7+C11)+(C8+C12)*INT(MAX(F21:F3533))</f>
        <v>56930.316240772474</v>
      </c>
      <c r="D15" s="14" t="s">
        <v>38</v>
      </c>
      <c r="E15" s="15">
        <f ca="1">ROUND(2*(E14-$C$7)/$C$8,0)/2+E13</f>
        <v>5983.5</v>
      </c>
    </row>
    <row r="16" spans="1:7" x14ac:dyDescent="0.2">
      <c r="A16" s="16" t="s">
        <v>4</v>
      </c>
      <c r="B16" s="10"/>
      <c r="C16" s="17">
        <f ca="1">+C8+C12</f>
        <v>1.125807893673161</v>
      </c>
      <c r="D16" s="14" t="s">
        <v>39</v>
      </c>
      <c r="E16" s="24">
        <f ca="1">ROUND(2*(E14-$C$15)/$C$16,0)/2+E13</f>
        <v>3035.5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45329.601935350693</v>
      </c>
    </row>
    <row r="18" spans="1:18" ht="14.25" thickTop="1" thickBot="1" x14ac:dyDescent="0.25">
      <c r="A18" s="16" t="s">
        <v>5</v>
      </c>
      <c r="B18" s="10"/>
      <c r="C18" s="19">
        <f ca="1">+C15</f>
        <v>56930.316240772474</v>
      </c>
      <c r="D18" s="20">
        <f ca="1">+C16</f>
        <v>1.125807893673161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53611.434999999998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-4.2977600556539167E-4</v>
      </c>
      <c r="Q21" s="2">
        <f>+C21-15018.5</f>
        <v>38592.934999999998</v>
      </c>
    </row>
    <row r="22" spans="1:18" x14ac:dyDescent="0.2">
      <c r="A22" s="33" t="s">
        <v>48</v>
      </c>
      <c r="B22" s="34" t="s">
        <v>49</v>
      </c>
      <c r="C22" s="33">
        <v>54631.4159</v>
      </c>
      <c r="D22" s="33">
        <v>1.2999999999999999E-3</v>
      </c>
      <c r="E22">
        <f>+(C22-C$7)/C$8</f>
        <v>905.99334704192279</v>
      </c>
      <c r="F22">
        <f>ROUND(2*E22,0)/2</f>
        <v>906</v>
      </c>
      <c r="G22">
        <f>+C22-(C$7+F22*C$8)</f>
        <v>-7.4899999963236041E-3</v>
      </c>
      <c r="H22">
        <f>+G22</f>
        <v>-7.4899999963236041E-3</v>
      </c>
      <c r="O22">
        <f ca="1">+C$11+C$12*$F22</f>
        <v>-6.8681081217265329E-3</v>
      </c>
      <c r="Q22" s="2">
        <f>+C22-15018.5</f>
        <v>39612.9159</v>
      </c>
    </row>
    <row r="23" spans="1:18" x14ac:dyDescent="0.2">
      <c r="A23" s="35" t="s">
        <v>50</v>
      </c>
      <c r="B23" s="36"/>
      <c r="C23" s="35">
        <v>56905.548600000002</v>
      </c>
      <c r="D23" s="35">
        <v>6.9999999999999999E-4</v>
      </c>
      <c r="E23">
        <f>+(C23-C$7)/C$8</f>
        <v>2925.981266904424</v>
      </c>
      <c r="F23">
        <f>ROUND(2*E23,0)/2</f>
        <v>2926</v>
      </c>
      <c r="G23">
        <f>+C23-(C$7+F23*C$8)</f>
        <v>-2.1089999994728714E-2</v>
      </c>
      <c r="H23">
        <f>+G23</f>
        <v>-2.1089999994728714E-2</v>
      </c>
      <c r="O23">
        <f ca="1">+C$11+C$12*$F23</f>
        <v>-2.1222888336567047E-2</v>
      </c>
      <c r="Q23" s="2">
        <f>+C23-15018.5</f>
        <v>41887.048600000002</v>
      </c>
    </row>
    <row r="24" spans="1:18" x14ac:dyDescent="0.2">
      <c r="A24" s="35" t="s">
        <v>50</v>
      </c>
      <c r="B24" s="36"/>
      <c r="C24" s="35">
        <v>56930.316299999999</v>
      </c>
      <c r="D24" s="35">
        <v>6.0000000000000001E-3</v>
      </c>
      <c r="E24">
        <f>+(C24-C$7)/C$8</f>
        <v>2947.9810626079779</v>
      </c>
      <c r="F24">
        <f>ROUND(2*E24,0)/2</f>
        <v>2948</v>
      </c>
      <c r="G24">
        <f>+C24-(C$7+F24*C$8)</f>
        <v>-2.1319999999832362E-2</v>
      </c>
      <c r="H24">
        <f>+G24</f>
        <v>-2.1319999999832362E-2</v>
      </c>
      <c r="O24">
        <f ca="1">+C$11+C$12*$F24</f>
        <v>-2.1379227527025705E-2</v>
      </c>
      <c r="Q24" s="2">
        <f>+C24-15018.5</f>
        <v>41911.816299999999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2024-02-06T04:13:39Z</dcterms:modified>
</cp:coreProperties>
</file>