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F3B768-69BF-4718-AF0B-8E5507B966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F11" i="1"/>
  <c r="Q22" i="1"/>
  <c r="Q23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4" i="1"/>
  <c r="O22" i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<sst xmlns="http://schemas.openxmlformats.org/spreadsheetml/2006/main" count="58" uniqueCount="53">
  <si>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</si>
  <si>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</si>
  <si>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</si>
  <si>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</si>
  <si>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</si>
  <si>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</si>
  <si>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</si>
  <si>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</si>
  <si>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</si>
  <si>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</si>
  <si>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</si>
  <si>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</si>
  <si>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</si>
  <si>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</si>
  <si>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</si>
  <si>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</si>
  <si>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</si>
  <si>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</si>
  <si>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</si>
  <si>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</si>
  <si>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</si>
  <si>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</si>
  <si>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</si>
  <si>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</si>
  <si>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</si>
  <si>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</si>
  <si>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</si>
  <si>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</si>
  <si>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</si>
  <si>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</si>
  <si>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</si>
  <si>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</si>
  <si>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</si>
  <si>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</si>
  <si>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</si>
  <si>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</si>
  <si>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</si>
  <si>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</si>
  <si>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</si>
  <si>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</si>
  <si>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</si>
  <si>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</si>
  <si>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G3612-0014</t>
  </si>
  <si>
    <t>G3612-0014_Cyg.xls</t>
  </si>
  <si>
    <t>EA</t>
  </si>
  <si>
    <t>Cyg</t>
  </si>
  <si>
    <t>VSX</t>
  </si>
  <si>
    <t>IBVS 6070</t>
  </si>
  <si>
    <t>II</t>
  </si>
  <si>
    <t>I</t>
  </si>
  <si>
    <t>IBVS 6152</t>
  </si>
  <si>
    <t>V2841 Cyg / GSC 3612-0014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</si>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</sst>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2" borderId="0" xfId="0" applyFill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V2841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6-4CED-8582-EB5F21A154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1.1499999163788743E-3</c:v>
                </c:pt>
                <c:pt idx="2">
                  <c:v>5.5199999187607318E-3</c:v>
                </c:pt>
                <c:pt idx="3">
                  <c:v>1.7649999914283399E-2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6-4CED-8582-EB5F21A154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E6-4CED-8582-EB5F21A154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E6-4CED-8582-EB5F21A154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E6-4CED-8582-EB5F21A154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E6-4CED-8582-EB5F21A154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1.0200000000000001E-2</c:v>
                  </c:pt>
                  <c:pt idx="2">
                    <c:v>1.6999999999999999E-3</c:v>
                  </c:pt>
                  <c:pt idx="3">
                    <c:v>1.49E-2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E6-4CED-8582-EB5F21A154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-2.9187157475877527E-3</c:v>
                </c:pt>
                <c:pt idx="1">
                  <c:v>6.5566760912093482E-3</c:v>
                </c:pt>
                <c:pt idx="2">
                  <c:v>7.0333522450629436E-3</c:v>
                </c:pt>
                <c:pt idx="3">
                  <c:v>1.3648687160738466E-2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E6-4CED-8582-EB5F21A154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407.5</c:v>
                </c:pt>
                <c:pt idx="2">
                  <c:v>428</c:v>
                </c:pt>
                <c:pt idx="3">
                  <c:v>712.5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E6-4CED-8582-EB5F21A1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301712"/>
        <c:axId val="1"/>
      </c:scatterChart>
      <c:valAx>
        <c:axId val="56730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30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0</xdr:rowOff>
    </xdr:from>
    <xdr:to>
      <xdr:col>16</xdr:col>
      <xdr:colOff>428625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B32BB5-EC3C-76A5-6740-232B33D61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55063.367000000086</v>
      </c>
      <c r="D7" s="29" t="s">
        <v>46</v>
      </c>
    </row>
    <row r="8" spans="1:7" x14ac:dyDescent="0.2">
      <c r="A8" t="s">
        <v>3</v>
      </c>
      <c r="C8" s="38">
        <v>2.6260599999999998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-2.9187157475877527E-3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2.3252495309931535E-5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60346.720396990735</v>
      </c>
    </row>
    <row r="15" spans="1:7" x14ac:dyDescent="0.2">
      <c r="A15" s="11" t="s">
        <v>17</v>
      </c>
      <c r="B15" s="9"/>
      <c r="C15" s="12">
        <f ca="1">(C7+C11)+(C8+C12)*INT(MAX(F21:F3533))</f>
        <v>56933.135357061001</v>
      </c>
      <c r="D15" s="13" t="s">
        <v>38</v>
      </c>
      <c r="E15" s="14">
        <f ca="1">ROUND(2*(E14-$C$7)/$C$8,0)/2+E13</f>
        <v>2013</v>
      </c>
    </row>
    <row r="16" spans="1:7" x14ac:dyDescent="0.2">
      <c r="A16" s="15" t="s">
        <v>4</v>
      </c>
      <c r="B16" s="9"/>
      <c r="C16" s="16">
        <f ca="1">+C8+C12</f>
        <v>2.6260832524953099</v>
      </c>
      <c r="D16" s="13" t="s">
        <v>39</v>
      </c>
      <c r="E16" s="23">
        <f ca="1">ROUND(2*(E14-$C$15)/$C$16,0)/2+E13</f>
        <v>1301</v>
      </c>
    </row>
    <row r="17" spans="1:18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45331.565501890735</v>
      </c>
    </row>
    <row r="18" spans="1:18" ht="14.25" thickTop="1" thickBot="1" x14ac:dyDescent="0.25">
      <c r="A18" s="15" t="s">
        <v>5</v>
      </c>
      <c r="B18" s="9"/>
      <c r="C18" s="18">
        <f ca="1">+C15</f>
        <v>56933.135357061001</v>
      </c>
      <c r="D18" s="19">
        <f ca="1">+C16</f>
        <v>2.6260832524953099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t="str">
        <f>D7</f>
        <v>VSX</v>
      </c>
      <c r="C21" s="7">
        <f>C$7</f>
        <v>55063.367000000086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-2.9187157475877527E-3</v>
      </c>
      <c r="Q21" s="1">
        <f>+C21-15018.5</f>
        <v>40044.867000000086</v>
      </c>
    </row>
    <row r="22" spans="1:18" x14ac:dyDescent="0.2">
      <c r="A22" s="32" t="s">
        <v>47</v>
      </c>
      <c r="B22" s="33" t="s">
        <v>48</v>
      </c>
      <c r="C22" s="34">
        <v>56133.4876</v>
      </c>
      <c r="D22" s="34">
        <v>1.0200000000000001E-2</v>
      </c>
      <c r="E22">
        <f>+(C22-C$7)/C$8</f>
        <v>407.50043791837004</v>
      </c>
      <c r="F22">
        <f>ROUND(2*E22,0)/2</f>
        <v>407.5</v>
      </c>
      <c r="G22">
        <f>+C22-(C$7+F22*C$8)</f>
        <v>1.1499999163788743E-3</v>
      </c>
      <c r="I22">
        <f>+G22</f>
        <v>1.1499999163788743E-3</v>
      </c>
      <c r="O22">
        <f ca="1">+C$11+C$12*$F22</f>
        <v>6.5566760912093482E-3</v>
      </c>
      <c r="Q22" s="1">
        <f>+C22-15018.5</f>
        <v>41114.9876</v>
      </c>
    </row>
    <row r="23" spans="1:18" x14ac:dyDescent="0.2">
      <c r="A23" s="32" t="s">
        <v>47</v>
      </c>
      <c r="B23" s="33" t="s">
        <v>49</v>
      </c>
      <c r="C23" s="34">
        <v>56187.326200000003</v>
      </c>
      <c r="D23" s="34">
        <v>1.6999999999999999E-3</v>
      </c>
      <c r="E23">
        <f>+(C23-C$7)/C$8</f>
        <v>428.00210200830048</v>
      </c>
      <c r="F23">
        <f>ROUND(2*E23,0)/2</f>
        <v>428</v>
      </c>
      <c r="G23">
        <f>+C23-(C$7+F23*C$8)</f>
        <v>5.5199999187607318E-3</v>
      </c>
      <c r="I23">
        <f>+G23</f>
        <v>5.5199999187607318E-3</v>
      </c>
      <c r="O23">
        <f ca="1">+C$11+C$12*$F23</f>
        <v>7.0333522450629436E-3</v>
      </c>
      <c r="Q23" s="1">
        <f>+C23-15018.5</f>
        <v>41168.826200000003</v>
      </c>
    </row>
    <row r="24" spans="1:18" x14ac:dyDescent="0.2">
      <c r="A24" s="35" t="s">
        <v>50</v>
      </c>
      <c r="B24" s="36"/>
      <c r="C24" s="35">
        <v>56934.452400000002</v>
      </c>
      <c r="D24" s="35">
        <v>1.49E-2</v>
      </c>
      <c r="E24">
        <f>+(C24-C$7)/C$8</f>
        <v>712.50672109544962</v>
      </c>
      <c r="F24">
        <f>ROUND(2*E24,0)/2</f>
        <v>712.5</v>
      </c>
      <c r="G24">
        <f>+C24-(C$7+F24*C$8)</f>
        <v>1.7649999914283399E-2</v>
      </c>
      <c r="I24">
        <f>+G24</f>
        <v>1.7649999914283399E-2</v>
      </c>
      <c r="O24">
        <f ca="1">+C$11+C$12*$F24</f>
        <v>1.3648687160738466E-2</v>
      </c>
      <c r="Q24" s="1">
        <f>+C24-15018.5</f>
        <v>41915.952400000002</v>
      </c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2024-02-06T04:17:22Z</dcterms:modified>
</cp:coreProperties>
</file>