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No period stars\"/>
    </mc:Choice>
  </mc:AlternateContent>
  <xr:revisionPtr revIDLastSave="0" documentId="13_ncr:1_{1ED7A012-F8AE-4A61-979A-F3D414514B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26" i="1"/>
  <c r="F26" i="1" s="1"/>
  <c r="G26" i="1" s="1"/>
  <c r="K26" i="1" s="1"/>
  <c r="Q26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9" i="1"/>
  <c r="O23" i="1"/>
  <c r="O28" i="1"/>
  <c r="O27" i="1"/>
  <c r="O22" i="1"/>
  <c r="O26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<sst xmlns="http://schemas.openxmlformats.org/spreadsheetml/2006/main" count="69" uniqueCount="53">
  <si>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</si>
  <si>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</si>
  <si>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</si>
  <si>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</si>
  <si>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</si>
  <si>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</si>
  <si>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</si>
  <si>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</si>
  <si>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</si>
  <si>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</si>
  <si>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</si>
  <si>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</si>
  <si>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</si>
  <si>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</si>
  <si>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</si>
  <si>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</si>
  <si>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</si>
  <si>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</si>
  <si>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</si>
  <si>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</si>
  <si>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</si>
  <si>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</si>
  <si>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</si>
  <si>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</si>
  <si>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</si>
  <si>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</si>
  <si>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</si>
  <si>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</si>
  <si>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</si>
  <si>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</si>
  <si>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</si>
  <si>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</si>
  <si>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</si>
  <si>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</si>
  <si>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</si>
  <si>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</si>
  <si>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</si>
  <si>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</si>
  <si>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</si>
  <si>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</si>
  <si>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</si>
  <si>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</si>
  <si>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</si>
  <si>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</si>
  <si>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</si>
  <si>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OEJV 0248 2024</t>
  </si>
  <si>
    <t>II</t>
  </si>
  <si>
    <t>I</t>
  </si>
  <si>
    <t>ZTF J212030.85+514732.6 Cyg / ATO J320.1286+51.7924</t>
  </si>
  <si>
    <t>EW</t>
  </si>
  <si>
    <t>VSX</t>
  </si>
  <si>
    <t>14.118 (0.443)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</si>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</sst>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J212030.85+514732.6 Cyg </a:t>
            </a:r>
            <a:r>
              <a:rPr lang="en-AU" b="1"/>
              <a:t>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1'!$I$21:$I$991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1'!$K$21:$K$991</c:f>
              <c:numCache>
                <c:formatCode>General</c:formatCode>
                <c:ptCount val="971"/>
                <c:pt idx="0">
                  <c:v>0</c:v>
                </c:pt>
                <c:pt idx="1">
                  <c:v>-1.6313600004650652E-2</c:v>
                </c:pt>
                <c:pt idx="2">
                  <c:v>-1.643760000297334E-2</c:v>
                </c:pt>
                <c:pt idx="3">
                  <c:v>-2.0864800004346762E-2</c:v>
                </c:pt>
                <c:pt idx="4">
                  <c:v>-1.9704799997271039E-2</c:v>
                </c:pt>
                <c:pt idx="5">
                  <c:v>-2.2348799997416791E-2</c:v>
                </c:pt>
                <c:pt idx="6">
                  <c:v>-2.3188799998024479E-2</c:v>
                </c:pt>
                <c:pt idx="7">
                  <c:v>-2.4895200003811624E-2</c:v>
                </c:pt>
                <c:pt idx="8">
                  <c:v>-2.5322400004370138E-2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1'!$O$21:$O$991</c:f>
              <c:numCache>
                <c:formatCode>General</c:formatCode>
                <c:ptCount val="971"/>
                <c:pt idx="0">
                  <c:v>2.5973063491046416E-4</c:v>
                </c:pt>
                <c:pt idx="1">
                  <c:v>-1.8398634596082111E-2</c:v>
                </c:pt>
                <c:pt idx="2">
                  <c:v>-1.8581007101449908E-2</c:v>
                </c:pt>
                <c:pt idx="3">
                  <c:v>-1.8594270556385746E-2</c:v>
                </c:pt>
                <c:pt idx="4">
                  <c:v>-1.8760063743083744E-2</c:v>
                </c:pt>
                <c:pt idx="5">
                  <c:v>-2.3584645475995453E-2</c:v>
                </c:pt>
                <c:pt idx="6">
                  <c:v>-2.3750438662693451E-2</c:v>
                </c:pt>
                <c:pt idx="7">
                  <c:v>-2.3826703528574529E-2</c:v>
                </c:pt>
                <c:pt idx="8">
                  <c:v>-2.3839966983510371E-2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1'!$F$21:$F$991</c15:sqref>
                        </c15:formulaRef>
                      </c:ext>
                    </c:extLst>
                    <c:numCache>
                      <c:formatCode>General</c:formatCode>
                      <c:ptCount val="971"/>
                      <c:pt idx="0">
                        <c:v>0</c:v>
                      </c:pt>
                      <c:pt idx="1">
                        <c:v>2813.5</c:v>
                      </c:pt>
                      <c:pt idx="2">
                        <c:v>2841</c:v>
                      </c:pt>
                      <c:pt idx="3">
                        <c:v>2843</c:v>
                      </c:pt>
                      <c:pt idx="4">
                        <c:v>2868</c:v>
                      </c:pt>
                      <c:pt idx="5">
                        <c:v>3595.5</c:v>
                      </c:pt>
                      <c:pt idx="6">
                        <c:v>3620.5</c:v>
                      </c:pt>
                      <c:pt idx="7">
                        <c:v>3632</c:v>
                      </c:pt>
                      <c:pt idx="8">
                        <c:v>3634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1'!$U$21:$U$991</c15:sqref>
                        </c15:formulaRef>
                      </c:ext>
                    </c:extLst>
                    <c:numCache>
                      <c:formatCode>General</c:formatCode>
                      <c:ptCount val="971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J212030.85+514732.6 Cyg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1'!$I$21:$I$991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1'!$K$21:$K$991</c:f>
              <c:numCache>
                <c:formatCode>General</c:formatCode>
                <c:ptCount val="971"/>
                <c:pt idx="0">
                  <c:v>0</c:v>
                </c:pt>
                <c:pt idx="1">
                  <c:v>-1.6313600004650652E-2</c:v>
                </c:pt>
                <c:pt idx="2">
                  <c:v>-1.643760000297334E-2</c:v>
                </c:pt>
                <c:pt idx="3">
                  <c:v>-2.0864800004346762E-2</c:v>
                </c:pt>
                <c:pt idx="4">
                  <c:v>-1.9704799997271039E-2</c:v>
                </c:pt>
                <c:pt idx="5">
                  <c:v>-2.2348799997416791E-2</c:v>
                </c:pt>
                <c:pt idx="6">
                  <c:v>-2.3188799998024479E-2</c:v>
                </c:pt>
                <c:pt idx="7">
                  <c:v>-2.4895200003811624E-2</c:v>
                </c:pt>
                <c:pt idx="8">
                  <c:v>-2.5322400004370138E-2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3.0000000000000001E-3</c:v>
                  </c:pt>
                  <c:pt idx="4">
                    <c:v>1E-3</c:v>
                  </c:pt>
                  <c:pt idx="5">
                    <c:v>4.0000000000000001E-3</c:v>
                  </c:pt>
                  <c:pt idx="6">
                    <c:v>1E-3</c:v>
                  </c:pt>
                  <c:pt idx="7">
                    <c:v>4.0000000000000001E-3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1'!$O$21:$O$991</c:f>
              <c:numCache>
                <c:formatCode>General</c:formatCode>
                <c:ptCount val="971"/>
                <c:pt idx="0">
                  <c:v>2.5973063491046416E-4</c:v>
                </c:pt>
                <c:pt idx="1">
                  <c:v>-1.8398634596082111E-2</c:v>
                </c:pt>
                <c:pt idx="2">
                  <c:v>-1.8581007101449908E-2</c:v>
                </c:pt>
                <c:pt idx="3">
                  <c:v>-1.8594270556385746E-2</c:v>
                </c:pt>
                <c:pt idx="4">
                  <c:v>-1.8760063743083744E-2</c:v>
                </c:pt>
                <c:pt idx="5">
                  <c:v>-2.3584645475995453E-2</c:v>
                </c:pt>
                <c:pt idx="6">
                  <c:v>-2.3750438662693451E-2</c:v>
                </c:pt>
                <c:pt idx="7">
                  <c:v>-2.3826703528574529E-2</c:v>
                </c:pt>
                <c:pt idx="8">
                  <c:v>-2.3839966983510371E-2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2813.5</c:v>
                </c:pt>
                <c:pt idx="2">
                  <c:v>2841</c:v>
                </c:pt>
                <c:pt idx="3">
                  <c:v>2843</c:v>
                </c:pt>
                <c:pt idx="4">
                  <c:v>2868</c:v>
                </c:pt>
                <c:pt idx="5">
                  <c:v>3595.5</c:v>
                </c:pt>
                <c:pt idx="6">
                  <c:v>3620.5</c:v>
                </c:pt>
                <c:pt idx="7">
                  <c:v>3632</c:v>
                </c:pt>
                <c:pt idx="8">
                  <c:v>3634</c:v>
                </c:pt>
              </c:numCache>
            </c:numRef>
          </c:xVal>
          <c:yVal>
            <c:numRef>
              <c:f>'Active 1'!$U$21:$U$991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2"/>
  <sheetViews>
    <sheetView tabSelected="1" workbookViewId="0">
      <pane xSplit="13" ySplit="22" topLeftCell="N26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58354.768100000001</v>
      </c>
      <c r="D7" s="13" t="s">
        <v>50</v>
      </c>
    </row>
    <row r="8" spans="1:15" ht="12.95" customHeight="1" x14ac:dyDescent="0.2">
      <c r="A8" s="20" t="s">
        <v>3</v>
      </c>
      <c r="C8" s="28">
        <v>0.51171359999999999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INTERCEPT(INDIRECT($D$9):G984,INDIRECT($C$9):F984)</f>
        <v>2.5973063491046416E-4</v>
      </c>
      <c r="D11" s="21"/>
    </row>
    <row r="12" spans="1:15" ht="12.95" customHeight="1" x14ac:dyDescent="0.2">
      <c r="A12" s="20" t="s">
        <v>16</v>
      </c>
      <c r="C12" s="15">
        <f ca="1">SLOPE(INDIRECT($D$9):G984,INDIRECT($C$9):F984)</f>
        <v>-6.6317274679198771E-6</v>
      </c>
      <c r="D12" s="21"/>
      <c r="E12" s="31" t="s">
        <v>52</v>
      </c>
      <c r="F12" s="32" t="s">
        <v>51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60621.730902546296</v>
      </c>
    </row>
    <row r="15" spans="1:15" ht="12.95" customHeight="1" x14ac:dyDescent="0.2">
      <c r="A15" s="17" t="s">
        <v>17</v>
      </c>
      <c r="C15" s="18">
        <f ca="1">(C7+C11)+(C8+C12)*INT(MAX(F21:F3525))</f>
        <v>60214.311482433019</v>
      </c>
      <c r="E15" s="33" t="s">
        <v>33</v>
      </c>
      <c r="F15" s="35">
        <f ca="1">ROUND(2*(F14-$C$7)/$C$8,0)/2+F13</f>
        <v>4431</v>
      </c>
    </row>
    <row r="16" spans="1:15" ht="12.95" customHeight="1" x14ac:dyDescent="0.2">
      <c r="A16" s="17" t="s">
        <v>4</v>
      </c>
      <c r="C16" s="18">
        <f ca="1">+C8+C12</f>
        <v>0.51170696827253204</v>
      </c>
      <c r="E16" s="33" t="s">
        <v>34</v>
      </c>
      <c r="F16" s="35">
        <f ca="1">ROUND(2*(F14-$C$15)/$C$16,0)/2+F13</f>
        <v>797</v>
      </c>
    </row>
    <row r="17" spans="1:21" ht="12.95" customHeight="1" thickBot="1" x14ac:dyDescent="0.25">
      <c r="A17" s="16" t="s">
        <v>27</v>
      </c>
      <c r="C17" s="20">
        <f>COUNT(C21:C2183)</f>
        <v>9</v>
      </c>
      <c r="E17" s="33" t="s">
        <v>43</v>
      </c>
      <c r="F17" s="36">
        <f ca="1">+$C$15+$C$16*$F$16-15018.5-$C$5/24</f>
        <v>45604.037769479561</v>
      </c>
    </row>
    <row r="18" spans="1:21" ht="12.95" customHeight="1" thickTop="1" thickBot="1" x14ac:dyDescent="0.25">
      <c r="A18" s="17" t="s">
        <v>5</v>
      </c>
      <c r="C18" s="24">
        <f ca="1">+C15</f>
        <v>60214.311482433019</v>
      </c>
      <c r="D18" s="25">
        <f ca="1">+C16</f>
        <v>0.51170696827253204</v>
      </c>
      <c r="E18" s="38" t="s">
        <v>44</v>
      </c>
      <c r="F18" s="37">
        <f ca="1">+($C$15+$C$16*$F$16)-($C$16/2)-15018.5-$C$5/24</f>
        <v>45603.781915995423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58354.768100000001</v>
      </c>
      <c r="D21" s="22" t="s">
        <v>13</v>
      </c>
      <c r="E21" s="20">
        <f t="shared" ref="E21:E29" si="0">+(C21-C$7)/C$8</f>
        <v>0</v>
      </c>
      <c r="F21" s="20">
        <f t="shared" ref="F21:F29" si="1">ROUND(2*E21,0)/2</f>
        <v>0</v>
      </c>
      <c r="G21" s="20">
        <f t="shared" ref="G21:G29" si="2">+C21-(C$7+F21*C$8)</f>
        <v>0</v>
      </c>
      <c r="K21" s="20">
        <f t="shared" ref="K21:K29" si="3">+G21</f>
        <v>0</v>
      </c>
      <c r="O21" s="20">
        <f t="shared" ref="O21:O29" ca="1" si="4">+C$11+C$12*$F21</f>
        <v>2.5973063491046416E-4</v>
      </c>
      <c r="Q21" s="26">
        <f t="shared" ref="Q21:Q29" si="5">+C21-15018.5</f>
        <v>43336.268100000001</v>
      </c>
    </row>
    <row r="22" spans="1:21" ht="12.95" customHeight="1" x14ac:dyDescent="0.2">
      <c r="A22" s="39" t="s">
        <v>45</v>
      </c>
      <c r="B22" s="40" t="s">
        <v>46</v>
      </c>
      <c r="C22" s="39">
        <v>59794.457999999999</v>
      </c>
      <c r="D22" s="39">
        <v>2E-3</v>
      </c>
      <c r="E22" s="20">
        <f t="shared" si="0"/>
        <v>2813.4681196669339</v>
      </c>
      <c r="F22" s="20">
        <f t="shared" si="1"/>
        <v>2813.5</v>
      </c>
      <c r="G22" s="20">
        <f t="shared" si="2"/>
        <v>-1.6313600004650652E-2</v>
      </c>
      <c r="K22" s="20">
        <f t="shared" si="3"/>
        <v>-1.6313600004650652E-2</v>
      </c>
      <c r="O22" s="20">
        <f t="shared" ca="1" si="4"/>
        <v>-1.8398634596082111E-2</v>
      </c>
      <c r="Q22" s="26">
        <f t="shared" si="5"/>
        <v>44775.957999999999</v>
      </c>
    </row>
    <row r="23" spans="1:21" ht="12.95" customHeight="1" x14ac:dyDescent="0.2">
      <c r="A23" s="39" t="s">
        <v>45</v>
      </c>
      <c r="B23" s="40" t="s">
        <v>47</v>
      </c>
      <c r="C23" s="39">
        <v>59808.53</v>
      </c>
      <c r="D23" s="39">
        <v>4.0000000000000001E-3</v>
      </c>
      <c r="E23" s="20">
        <f t="shared" si="0"/>
        <v>2840.967877343885</v>
      </c>
      <c r="F23" s="20">
        <f t="shared" si="1"/>
        <v>2841</v>
      </c>
      <c r="G23" s="20">
        <f t="shared" si="2"/>
        <v>-1.643760000297334E-2</v>
      </c>
      <c r="K23" s="20">
        <f t="shared" si="3"/>
        <v>-1.643760000297334E-2</v>
      </c>
      <c r="O23" s="20">
        <f t="shared" ca="1" si="4"/>
        <v>-1.8581007101449908E-2</v>
      </c>
      <c r="Q23" s="26">
        <f t="shared" si="5"/>
        <v>44790.03</v>
      </c>
    </row>
    <row r="24" spans="1:21" ht="12.95" customHeight="1" x14ac:dyDescent="0.2">
      <c r="A24" s="39" t="s">
        <v>45</v>
      </c>
      <c r="B24" s="40" t="s">
        <v>47</v>
      </c>
      <c r="C24" s="39">
        <v>59809.548999999999</v>
      </c>
      <c r="D24" s="39">
        <v>3.0000000000000001E-3</v>
      </c>
      <c r="E24" s="20">
        <f t="shared" si="0"/>
        <v>2842.9592256293322</v>
      </c>
      <c r="F24" s="20">
        <f t="shared" si="1"/>
        <v>2843</v>
      </c>
      <c r="G24" s="20">
        <f t="shared" si="2"/>
        <v>-2.0864800004346762E-2</v>
      </c>
      <c r="K24" s="20">
        <f t="shared" si="3"/>
        <v>-2.0864800004346762E-2</v>
      </c>
      <c r="O24" s="20">
        <f t="shared" ca="1" si="4"/>
        <v>-1.8594270556385746E-2</v>
      </c>
      <c r="Q24" s="26">
        <f t="shared" si="5"/>
        <v>44791.048999999999</v>
      </c>
    </row>
    <row r="25" spans="1:21" ht="12.95" customHeight="1" x14ac:dyDescent="0.2">
      <c r="A25" s="39" t="s">
        <v>45</v>
      </c>
      <c r="B25" s="40" t="s">
        <v>47</v>
      </c>
      <c r="C25" s="39">
        <v>59822.343000000001</v>
      </c>
      <c r="D25" s="39">
        <v>1E-3</v>
      </c>
      <c r="E25" s="20">
        <f t="shared" si="0"/>
        <v>2867.9614925223791</v>
      </c>
      <c r="F25" s="20">
        <f t="shared" si="1"/>
        <v>2868</v>
      </c>
      <c r="G25" s="20">
        <f t="shared" si="2"/>
        <v>-1.9704799997271039E-2</v>
      </c>
      <c r="K25" s="20">
        <f t="shared" si="3"/>
        <v>-1.9704799997271039E-2</v>
      </c>
      <c r="O25" s="20">
        <f t="shared" ca="1" si="4"/>
        <v>-1.8760063743083744E-2</v>
      </c>
      <c r="Q25" s="26">
        <f t="shared" si="5"/>
        <v>44803.843000000001</v>
      </c>
    </row>
    <row r="26" spans="1:21" ht="12.95" customHeight="1" x14ac:dyDescent="0.2">
      <c r="A26" s="39" t="s">
        <v>45</v>
      </c>
      <c r="B26" s="40" t="s">
        <v>46</v>
      </c>
      <c r="C26" s="39">
        <v>60194.612000000001</v>
      </c>
      <c r="D26" s="39">
        <v>4.0000000000000001E-3</v>
      </c>
      <c r="E26" s="20">
        <f t="shared" si="0"/>
        <v>3595.4563255696153</v>
      </c>
      <c r="F26" s="20">
        <f t="shared" si="1"/>
        <v>3595.5</v>
      </c>
      <c r="G26" s="20">
        <f t="shared" si="2"/>
        <v>-2.2348799997416791E-2</v>
      </c>
      <c r="K26" s="20">
        <f t="shared" si="3"/>
        <v>-2.2348799997416791E-2</v>
      </c>
      <c r="O26" s="20">
        <f t="shared" ca="1" si="4"/>
        <v>-2.3584645475995453E-2</v>
      </c>
      <c r="Q26" s="26">
        <f t="shared" si="5"/>
        <v>45176.112000000001</v>
      </c>
    </row>
    <row r="27" spans="1:21" ht="12.95" customHeight="1" x14ac:dyDescent="0.2">
      <c r="A27" s="39" t="s">
        <v>45</v>
      </c>
      <c r="B27" s="40" t="s">
        <v>46</v>
      </c>
      <c r="C27" s="39">
        <v>60207.404000000002</v>
      </c>
      <c r="D27" s="39">
        <v>1E-3</v>
      </c>
      <c r="E27" s="20">
        <f t="shared" si="0"/>
        <v>3620.4546840263797</v>
      </c>
      <c r="F27" s="20">
        <f t="shared" si="1"/>
        <v>3620.5</v>
      </c>
      <c r="G27" s="20">
        <f t="shared" si="2"/>
        <v>-2.3188799998024479E-2</v>
      </c>
      <c r="K27" s="20">
        <f t="shared" si="3"/>
        <v>-2.3188799998024479E-2</v>
      </c>
      <c r="O27" s="20">
        <f t="shared" ca="1" si="4"/>
        <v>-2.3750438662693451E-2</v>
      </c>
      <c r="Q27" s="26">
        <f t="shared" si="5"/>
        <v>45188.904000000002</v>
      </c>
    </row>
    <row r="28" spans="1:21" ht="12.95" customHeight="1" x14ac:dyDescent="0.2">
      <c r="A28" s="39" t="s">
        <v>45</v>
      </c>
      <c r="B28" s="40" t="s">
        <v>47</v>
      </c>
      <c r="C28" s="39">
        <v>60213.286999999997</v>
      </c>
      <c r="D28" s="39">
        <v>4.0000000000000001E-3</v>
      </c>
      <c r="E28" s="20">
        <f t="shared" si="0"/>
        <v>3631.9513493485329</v>
      </c>
      <c r="F28" s="20">
        <f t="shared" si="1"/>
        <v>3632</v>
      </c>
      <c r="G28" s="20">
        <f t="shared" si="2"/>
        <v>-2.4895200003811624E-2</v>
      </c>
      <c r="K28" s="20">
        <f t="shared" si="3"/>
        <v>-2.4895200003811624E-2</v>
      </c>
      <c r="O28" s="20">
        <f t="shared" ca="1" si="4"/>
        <v>-2.3826703528574529E-2</v>
      </c>
      <c r="Q28" s="26">
        <f t="shared" si="5"/>
        <v>45194.786999999997</v>
      </c>
    </row>
    <row r="29" spans="1:21" ht="12.95" customHeight="1" x14ac:dyDescent="0.2">
      <c r="A29" s="39" t="s">
        <v>45</v>
      </c>
      <c r="B29" s="40" t="s">
        <v>47</v>
      </c>
      <c r="C29" s="39">
        <v>60214.31</v>
      </c>
      <c r="D29" s="39">
        <v>1E-3</v>
      </c>
      <c r="E29" s="20">
        <f t="shared" si="0"/>
        <v>3633.9505145065455</v>
      </c>
      <c r="F29" s="20">
        <f t="shared" si="1"/>
        <v>3634</v>
      </c>
      <c r="G29" s="20">
        <f t="shared" si="2"/>
        <v>-2.5322400004370138E-2</v>
      </c>
      <c r="K29" s="20">
        <f t="shared" si="3"/>
        <v>-2.5322400004370138E-2</v>
      </c>
      <c r="O29" s="20">
        <f t="shared" ca="1" si="4"/>
        <v>-2.3839966983510371E-2</v>
      </c>
      <c r="Q29" s="26">
        <f t="shared" si="5"/>
        <v>45195.81</v>
      </c>
    </row>
    <row r="30" spans="1:21" ht="12.95" customHeight="1" x14ac:dyDescent="0.2">
      <c r="A30" s="22"/>
      <c r="B30" s="21"/>
      <c r="C30" s="22"/>
      <c r="D30" s="22"/>
    </row>
    <row r="31" spans="1:21" ht="12.95" customHeight="1" x14ac:dyDescent="0.2">
      <c r="A31" s="22"/>
      <c r="B31" s="21"/>
      <c r="C31" s="22"/>
      <c r="D31" s="22"/>
    </row>
    <row r="32" spans="1:21" ht="12.95" customHeight="1" x14ac:dyDescent="0.2">
      <c r="A32" s="22"/>
      <c r="B32" s="21"/>
      <c r="C32" s="22"/>
      <c r="D32" s="22"/>
    </row>
    <row r="33" spans="1:4" ht="12.95" customHeight="1" x14ac:dyDescent="0.2">
      <c r="A33" s="22"/>
      <c r="B33" s="21"/>
      <c r="C33" s="22"/>
      <c r="D33" s="22"/>
    </row>
    <row r="34" spans="1:4" ht="12.95" customHeight="1" x14ac:dyDescent="0.2">
      <c r="A34" s="22"/>
      <c r="B34" s="21"/>
      <c r="C34" s="22"/>
      <c r="D34" s="22"/>
    </row>
    <row r="35" spans="1:4" ht="12.95" customHeight="1" x14ac:dyDescent="0.2">
      <c r="A35" s="22"/>
      <c r="B35" s="21"/>
      <c r="C35" s="22"/>
      <c r="D35" s="22"/>
    </row>
    <row r="36" spans="1:4" ht="12.95" customHeight="1" x14ac:dyDescent="0.2">
      <c r="A36" s="22"/>
      <c r="B36" s="21"/>
      <c r="C36" s="22"/>
      <c r="D36" s="22"/>
    </row>
    <row r="37" spans="1:4" ht="12.95" customHeight="1" x14ac:dyDescent="0.2">
      <c r="A37" s="22"/>
      <c r="B37" s="21"/>
      <c r="C37" s="22"/>
      <c r="D37" s="22"/>
    </row>
    <row r="38" spans="1:4" ht="12.95" customHeight="1" x14ac:dyDescent="0.2">
      <c r="A38" s="22"/>
      <c r="B38" s="21"/>
      <c r="C38" s="22"/>
      <c r="D38" s="22"/>
    </row>
    <row r="39" spans="1:4" ht="12.95" customHeight="1" x14ac:dyDescent="0.2">
      <c r="A39" s="22"/>
      <c r="B39" s="21"/>
      <c r="C39" s="22"/>
      <c r="D39" s="22"/>
    </row>
    <row r="40" spans="1:4" ht="12.95" customHeight="1" x14ac:dyDescent="0.2">
      <c r="A40" s="22"/>
      <c r="B40" s="21"/>
      <c r="C40" s="22"/>
      <c r="D40" s="22"/>
    </row>
    <row r="41" spans="1:4" ht="12.95" customHeight="1" x14ac:dyDescent="0.2">
      <c r="A41" s="22"/>
      <c r="B41" s="21"/>
      <c r="C41" s="22"/>
      <c r="D41" s="22"/>
    </row>
    <row r="42" spans="1:4" ht="12.95" customHeight="1" x14ac:dyDescent="0.2">
      <c r="A42" s="22"/>
      <c r="B42" s="21"/>
      <c r="C42" s="22"/>
      <c r="D42" s="22"/>
    </row>
    <row r="43" spans="1:4" ht="12.95" customHeight="1" x14ac:dyDescent="0.2">
      <c r="A43" s="22"/>
      <c r="B43" s="21"/>
      <c r="C43" s="22"/>
      <c r="D43" s="22"/>
    </row>
    <row r="44" spans="1:4" ht="12.95" customHeight="1" x14ac:dyDescent="0.2">
      <c r="A44" s="22"/>
      <c r="B44" s="21"/>
      <c r="C44" s="22"/>
      <c r="D44" s="22"/>
    </row>
    <row r="45" spans="1:4" ht="12.95" customHeight="1" x14ac:dyDescent="0.2">
      <c r="A45" s="22"/>
      <c r="B45" s="21"/>
      <c r="C45" s="22"/>
      <c r="D45" s="22"/>
    </row>
    <row r="46" spans="1:4" ht="12.95" customHeight="1" x14ac:dyDescent="0.2">
      <c r="A46" s="22"/>
      <c r="B46" s="21"/>
      <c r="C46" s="22"/>
      <c r="D46" s="22"/>
    </row>
    <row r="47" spans="1:4" ht="12.95" customHeight="1" x14ac:dyDescent="0.2">
      <c r="A47" s="22"/>
      <c r="B47" s="21"/>
      <c r="C47" s="22"/>
      <c r="D47" s="22"/>
    </row>
    <row r="48" spans="1:4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B281" s="21"/>
      <c r="C281" s="22"/>
      <c r="D281" s="22"/>
    </row>
    <row r="282" spans="1:4" ht="12.95" customHeight="1" x14ac:dyDescent="0.2">
      <c r="B282" s="21"/>
      <c r="C282" s="22"/>
      <c r="D282" s="22"/>
    </row>
    <row r="283" spans="1:4" ht="12.95" customHeight="1" x14ac:dyDescent="0.2">
      <c r="B283" s="21"/>
      <c r="C283" s="22"/>
      <c r="D283" s="22"/>
    </row>
    <row r="284" spans="1:4" ht="12.95" customHeight="1" x14ac:dyDescent="0.2">
      <c r="B284" s="21"/>
      <c r="C284" s="22"/>
      <c r="D284" s="22"/>
    </row>
    <row r="285" spans="1:4" ht="12.95" customHeight="1" x14ac:dyDescent="0.2">
      <c r="B285" s="21"/>
      <c r="C285" s="22"/>
      <c r="D285" s="22"/>
    </row>
    <row r="286" spans="1:4" ht="12.95" customHeight="1" x14ac:dyDescent="0.2">
      <c r="B286" s="21"/>
      <c r="C286" s="22"/>
      <c r="D286" s="22"/>
    </row>
    <row r="287" spans="1:4" ht="12.95" customHeight="1" x14ac:dyDescent="0.2">
      <c r="B287" s="21"/>
      <c r="C287" s="22"/>
      <c r="D287" s="22"/>
    </row>
    <row r="288" spans="1:4" ht="12.95" customHeight="1" x14ac:dyDescent="0.2"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C307" s="22"/>
      <c r="D307" s="22"/>
    </row>
    <row r="308" spans="2:4" ht="12.95" customHeight="1" x14ac:dyDescent="0.2">
      <c r="C308" s="22"/>
      <c r="D308" s="22"/>
    </row>
    <row r="309" spans="2:4" ht="12.95" customHeight="1" x14ac:dyDescent="0.2">
      <c r="C309" s="22"/>
      <c r="D309" s="22"/>
    </row>
    <row r="310" spans="2:4" ht="12.95" customHeight="1" x14ac:dyDescent="0.2">
      <c r="C310" s="22"/>
      <c r="D310" s="22"/>
    </row>
    <row r="311" spans="2:4" ht="12.95" customHeight="1" x14ac:dyDescent="0.2">
      <c r="C311" s="22"/>
      <c r="D311" s="22"/>
    </row>
    <row r="312" spans="2:4" ht="12.95" customHeight="1" x14ac:dyDescent="0.2">
      <c r="C312" s="22"/>
      <c r="D312" s="22"/>
    </row>
    <row r="313" spans="2:4" ht="12.95" customHeight="1" x14ac:dyDescent="0.2">
      <c r="C313" s="22"/>
      <c r="D313" s="22"/>
    </row>
    <row r="314" spans="2:4" ht="12.95" customHeight="1" x14ac:dyDescent="0.2"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</sheetData>
  <sortState xmlns:xlrd2="http://schemas.microsoft.com/office/spreadsheetml/2017/richdata2" ref="A21:V31">
    <sortCondition ref="C21:C31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2024-11-07T04:32:30Z</dcterms:modified>
</cp:coreProperties>
</file>