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90786F2-B7B9-427C-83AF-4E2C7A431C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<sst xmlns="http://schemas.openxmlformats.org/spreadsheetml/2006/main" count="55" uniqueCount="52">
  <si>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</si>
  <si>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</si>
  <si>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</si>
  <si>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</si>
  <si>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</si>
  <si>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</si>
  <si>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</si>
  <si>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</si>
  <si>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</si>
  <si>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</si>
  <si>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</si>
  <si>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</si>
  <si>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</si>
  <si>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</si>
  <si>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</si>
  <si>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</si>
  <si>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</si>
  <si>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</si>
  <si>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</si>
  <si>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</si>
  <si>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</si>
  <si>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</si>
  <si>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</si>
  <si>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</si>
  <si>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</si>
  <si>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</si>
  <si>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</si>
  <si>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</si>
  <si>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</si>
  <si>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</si>
  <si>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</si>
  <si>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</si>
  <si>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</si>
  <si>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</si>
  <si>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</si>
  <si>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</si>
  <si>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</si>
  <si>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</si>
  <si>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</si>
  <si>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</si>
  <si>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</si>
  <si>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</si>
  <si>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</si>
  <si>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</si>
  <si>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</si>
  <si>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</si>
  <si>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GSC 00509-01415 Del</t>
  </si>
  <si>
    <t>BAV 91 Feb 2024</t>
  </si>
  <si>
    <t>I</t>
  </si>
  <si>
    <t>EQ</t>
  </si>
  <si>
    <t>VSX</t>
  </si>
  <si>
    <t>13.87-14.19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</si>
</sst>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00509-01415 Del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8.0000000016298145E-3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8.0000000016298145E-3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11356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00509-01415 Del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8.0000000016298145E-3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8.0000000016298145E-3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190499</xdr:colOff>
      <xdr:row>0</xdr:row>
      <xdr:rowOff>1</xdr:rowOff>
    </xdr:from>
    <xdr:to>
      <xdr:col>17</xdr:col>
      <xdr:colOff>485774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6" activePane="bottomRight" state="frozen"/>
      <selection pane="topRight" activeCell="N1" sqref="N1"/>
      <selection pane="bottomLeft" activeCell="A23" sqref="A23"/>
      <selection pane="bottomRight" activeCell="M34" sqref="M34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55745.538699999997</v>
      </c>
      <c r="D7" s="13" t="s">
        <v>50</v>
      </c>
    </row>
    <row r="8" spans="1:15" ht="12.95" customHeight="1" x14ac:dyDescent="0.2">
      <c r="A8" s="20" t="s">
        <v>3</v>
      </c>
      <c r="C8" s="28">
        <v>0.35460000000000003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7.0447340627243881E-7</v>
      </c>
      <c r="D12" s="21"/>
      <c r="E12" s="36" t="s">
        <v>45</v>
      </c>
      <c r="F12" s="37" t="s">
        <v>51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60544.788188194441</v>
      </c>
    </row>
    <row r="15" spans="1:15" ht="12.95" customHeight="1" x14ac:dyDescent="0.2">
      <c r="A15" s="17" t="s">
        <v>17</v>
      </c>
      <c r="C15" s="18">
        <f ca="1">(C7+C11)+(C8+C12)*INT(MAX(F21:F3533))</f>
        <v>59772.384299999998</v>
      </c>
      <c r="E15" s="38" t="s">
        <v>33</v>
      </c>
      <c r="F15" s="40">
        <f ca="1">ROUND(2*(F14-$C$7)/$C$8,0)/2+F13</f>
        <v>13535.5</v>
      </c>
    </row>
    <row r="16" spans="1:15" ht="12.95" customHeight="1" x14ac:dyDescent="0.2">
      <c r="A16" s="17" t="s">
        <v>4</v>
      </c>
      <c r="C16" s="18">
        <f ca="1">+C8+C12</f>
        <v>0.3546007044734063</v>
      </c>
      <c r="E16" s="38" t="s">
        <v>34</v>
      </c>
      <c r="F16" s="40">
        <f ca="1">ROUND(2*(F14-$C$15)/$C$16,0)/2+F13</f>
        <v>2179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45526.955068380885</v>
      </c>
    </row>
    <row r="18" spans="1:21" ht="12.95" customHeight="1" thickTop="1" thickBot="1" x14ac:dyDescent="0.25">
      <c r="A18" s="17" t="s">
        <v>5</v>
      </c>
      <c r="C18" s="24">
        <f ca="1">+C15</f>
        <v>59772.384299999998</v>
      </c>
      <c r="D18" s="25">
        <f ca="1">+C16</f>
        <v>0.3546007044734063</v>
      </c>
      <c r="E18" s="43" t="s">
        <v>44</v>
      </c>
      <c r="F18" s="42">
        <f ca="1">+($C$15+$C$16*$F$16)-($C$16/2)-15018.5-$C$5/24</f>
        <v>45526.777768028645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55745.538699999997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40727.038699999997</v>
      </c>
    </row>
    <row r="22" spans="1:21" ht="12.95" customHeight="1" x14ac:dyDescent="0.2">
      <c r="A22" s="44" t="s">
        <v>47</v>
      </c>
      <c r="B22" s="45" t="s">
        <v>48</v>
      </c>
      <c r="C22" s="44">
        <v>59772.384299999998</v>
      </c>
      <c r="D22" s="44">
        <v>3.3E-3</v>
      </c>
      <c r="E22" s="20">
        <f>+(C22-C$7)/C$8</f>
        <v>11356.022560631698</v>
      </c>
      <c r="F22" s="20">
        <f>ROUND(2*E22,0)/2</f>
        <v>11356</v>
      </c>
      <c r="G22" s="20">
        <f>+C22-(C$7+F22*C$8)</f>
        <v>8.0000000016298145E-3</v>
      </c>
      <c r="K22" s="20">
        <f>+G22</f>
        <v>8.0000000016298145E-3</v>
      </c>
      <c r="O22" s="20">
        <f ca="1">+C$11+C$12*$F22</f>
        <v>8.0000000016298145E-3</v>
      </c>
      <c r="Q22" s="26">
        <f>+C22-15018.5</f>
        <v>44753.884299999998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2024-08-22T06:54:59Z</dcterms:modified>
</cp:coreProperties>
</file>