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Update summaries\2024 Update summaries\"/>
    </mc:Choice>
  </mc:AlternateContent>
  <xr:revisionPtr revIDLastSave="0" documentId="13_ncr:1_{D2A9DD06-CA42-44BE-969E-89D87B5943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<sst xmlns="http://schemas.openxmlformats.org/spreadsheetml/2006/main" count="55" uniqueCount="52">
  <si>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</si>
  <si>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</si>
  <si>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</si>
  <si>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</si>
  <si>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</si>
  <si>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</si>
  <si>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</si>
  <si>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</si>
  <si>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</si>
  <si>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</si>
  <si>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</si>
  <si>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</si>
  <si>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</si>
  <si>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</si>
  <si>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</si>
  <si>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</si>
  <si>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</si>
  <si>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</si>
  <si>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</si>
  <si>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</si>
  <si>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</si>
  <si>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</si>
  <si>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</si>
  <si>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</si>
  <si>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</si>
  <si>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</si>
  <si>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</si>
  <si>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</si>
  <si>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</si>
  <si>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</si>
  <si>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</si>
  <si>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</si>
  <si>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</si>
  <si>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</si>
  <si>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</si>
  <si>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</si>
  <si>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</si>
  <si>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</si>
  <si>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</si>
  <si>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</si>
  <si>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</si>
  <si>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</si>
  <si>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</si>
  <si>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</si>
  <si>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</si>
  <si>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</si>
  <si>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GSC 00509-01478 Del</t>
  </si>
  <si>
    <t>BAV 91 Feb 2024</t>
  </si>
  <si>
    <t>I</t>
  </si>
  <si>
    <t>EW</t>
  </si>
  <si>
    <t>VSX</t>
  </si>
  <si>
    <t>14.26-15.01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</si>
</sst>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6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GSC 00509-01478 Del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0462431283"/>
          <c:y val="2.77730421312014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-5.5740000003424939E-2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3.4694469519536142E-18</c:v>
                </c:pt>
                <c:pt idx="1">
                  <c:v>-5.5740000003424939E-2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13462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GSC 00509-01478 Del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7694038247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-5.5740000003424939E-2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2.5999999999999999E-3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3.4694469519536142E-18</c:v>
                </c:pt>
                <c:pt idx="1">
                  <c:v>-5.5740000003424939E-2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13462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95" customHeight="1" x14ac:dyDescent="0.2"/>
  <cols>
    <col min="1" max="1" width="16.285156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9.85546875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49</v>
      </c>
      <c r="C2" s="10"/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55743.494960000004</v>
      </c>
      <c r="D7" s="13" t="s">
        <v>50</v>
      </c>
    </row>
    <row r="8" spans="1:15" ht="12.95" customHeight="1" x14ac:dyDescent="0.2">
      <c r="A8" s="20" t="s">
        <v>3</v>
      </c>
      <c r="C8" s="28">
        <v>0.29929</v>
      </c>
      <c r="D8" s="13" t="s">
        <v>50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3.4694469519536142E-18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-4.1405437530400344E-6</v>
      </c>
      <c r="D12" s="21"/>
      <c r="E12" s="36" t="s">
        <v>45</v>
      </c>
      <c r="F12" s="37" t="s">
        <v>51</v>
      </c>
    </row>
    <row r="13" spans="1:15" ht="12.95" customHeight="1" x14ac:dyDescent="0.2">
      <c r="A13" s="20" t="s">
        <v>18</v>
      </c>
      <c r="C13" s="21" t="s">
        <v>13</v>
      </c>
      <c r="E13" s="38" t="s">
        <v>32</v>
      </c>
      <c r="F13" s="39">
        <v>1</v>
      </c>
    </row>
    <row r="14" spans="1:15" ht="12.95" customHeight="1" x14ac:dyDescent="0.2">
      <c r="E14" s="38" t="s">
        <v>30</v>
      </c>
      <c r="F14" s="40">
        <f ca="1">NOW()+15018.5+$C$5/24</f>
        <v>60544.790268055556</v>
      </c>
    </row>
    <row r="15" spans="1:15" ht="12.95" customHeight="1" x14ac:dyDescent="0.2">
      <c r="A15" s="17" t="s">
        <v>17</v>
      </c>
      <c r="C15" s="18">
        <f ca="1">(C7+C11)+(C8+C12)*INT(MAX(F21:F3533))</f>
        <v>59772.481200000002</v>
      </c>
      <c r="E15" s="38" t="s">
        <v>33</v>
      </c>
      <c r="F15" s="40">
        <f ca="1">ROUND(2*(F14-$C$7)/$C$8,0)/2+F13</f>
        <v>16043.5</v>
      </c>
    </row>
    <row r="16" spans="1:15" ht="12.95" customHeight="1" x14ac:dyDescent="0.2">
      <c r="A16" s="17" t="s">
        <v>4</v>
      </c>
      <c r="C16" s="18">
        <f ca="1">+C8+C12</f>
        <v>0.29928585945624697</v>
      </c>
      <c r="E16" s="38" t="s">
        <v>34</v>
      </c>
      <c r="F16" s="40">
        <f ca="1">ROUND(2*(F14-$C$15)/$C$16,0)/2+F13</f>
        <v>2581.5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8" t="s">
        <v>43</v>
      </c>
      <c r="F17" s="41">
        <f ca="1">+$C$15+$C$16*$F$16-15018.5-$C$5/24</f>
        <v>45526.983479519637</v>
      </c>
    </row>
    <row r="18" spans="1:21" ht="12.95" customHeight="1" thickTop="1" thickBot="1" x14ac:dyDescent="0.25">
      <c r="A18" s="17" t="s">
        <v>5</v>
      </c>
      <c r="C18" s="24">
        <f ca="1">+C15</f>
        <v>59772.481200000002</v>
      </c>
      <c r="D18" s="25">
        <f ca="1">+C16</f>
        <v>0.29928585945624697</v>
      </c>
      <c r="E18" s="43" t="s">
        <v>44</v>
      </c>
      <c r="F18" s="42">
        <f ca="1">+($C$15+$C$16*$F$16)-($C$16/2)-15018.5-$C$5/24</f>
        <v>45526.833836589911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55743.494960000004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3.4694469519536142E-18</v>
      </c>
      <c r="Q21" s="26">
        <f>+C21-15018.5</f>
        <v>40724.994960000004</v>
      </c>
    </row>
    <row r="22" spans="1:21" ht="12.95" customHeight="1" x14ac:dyDescent="0.2">
      <c r="A22" s="44" t="s">
        <v>47</v>
      </c>
      <c r="B22" s="45" t="s">
        <v>48</v>
      </c>
      <c r="C22" s="44">
        <v>59772.481200000002</v>
      </c>
      <c r="D22" s="44">
        <v>2.5999999999999999E-3</v>
      </c>
      <c r="E22" s="20">
        <f>+(C22-C$7)/C$8</f>
        <v>13461.813759230172</v>
      </c>
      <c r="F22" s="20">
        <f>ROUND(2*E22,0)/2</f>
        <v>13462</v>
      </c>
      <c r="G22" s="20">
        <f>+C22-(C$7+F22*C$8)</f>
        <v>-5.5740000003424939E-2</v>
      </c>
      <c r="K22" s="20">
        <f>+G22</f>
        <v>-5.5740000003424939E-2</v>
      </c>
      <c r="O22" s="20">
        <f ca="1">+C$11+C$12*$F22</f>
        <v>-5.5740000003424939E-2</v>
      </c>
      <c r="Q22" s="26">
        <f>+C22-15018.5</f>
        <v>44753.981200000002</v>
      </c>
    </row>
    <row r="23" spans="1:21" ht="12.95" customHeight="1" x14ac:dyDescent="0.2">
      <c r="A23" s="30"/>
      <c r="B23" s="31"/>
      <c r="C23" s="35"/>
      <c r="D23" s="33"/>
      <c r="Q23" s="26"/>
    </row>
    <row r="24" spans="1:21" ht="12.95" customHeight="1" x14ac:dyDescent="0.2">
      <c r="A24" s="30"/>
      <c r="B24" s="31"/>
      <c r="C24" s="35"/>
      <c r="D24" s="33"/>
      <c r="Q24" s="26"/>
    </row>
    <row r="25" spans="1:21" ht="12.95" customHeight="1" x14ac:dyDescent="0.2">
      <c r="A25" s="30"/>
      <c r="B25" s="31"/>
      <c r="C25" s="35"/>
      <c r="D25" s="33"/>
      <c r="Q25" s="26"/>
    </row>
    <row r="26" spans="1:21" ht="12.95" customHeight="1" x14ac:dyDescent="0.2">
      <c r="A26" s="30"/>
      <c r="B26" s="31"/>
      <c r="C26" s="32"/>
      <c r="D26" s="3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2024-08-22T06:57:59Z</dcterms:modified>
</cp:coreProperties>
</file>