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64283E5-C447-4B30-9845-FFF61F8C5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F15" i="1" l="1"/>
  <c r="C16" i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<sst xmlns="http://schemas.openxmlformats.org/spreadsheetml/2006/main" count="57" uniqueCount="50">
  <si>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</si>
  <si>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</si>
  <si>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</si>
  <si>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</si>
  <si>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</si>
  <si>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</si>
  <si>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</si>
  <si>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</si>
  <si>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</si>
  <si>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</si>
  <si>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</si>
  <si>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</si>
  <si>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</si>
  <si>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</si>
  <si>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</si>
  <si>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</si>
  <si>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</si>
  <si>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</si>
  <si>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</si>
  <si>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</si>
  <si>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</si>
  <si>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</si>
  <si>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</si>
  <si>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</si>
  <si>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</si>
  <si>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</si>
  <si>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</si>
  <si>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</si>
  <si>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</si>
  <si>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</si>
  <si>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</si>
  <si>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</si>
  <si>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</si>
  <si>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</si>
  <si>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</si>
  <si>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</si>
  <si>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G3893-0661 _Dra.xls</t>
  </si>
  <si>
    <t>EA</t>
  </si>
  <si>
    <t>IBVS 5557 Eph.</t>
  </si>
  <si>
    <t>IBVS 5557</t>
  </si>
  <si>
    <t>Dra</t>
  </si>
  <si>
    <t xml:space="preserve">NP Dra / GSC 3893-0661 / NSV 22984 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</si>
  <si>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</si>
  <si>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</si>
  <si>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</si>
  <si>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</si>
  <si>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</si>
  <si>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</si>
  <si>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</si>
  <si>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9.04-9.15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</si>
</sst>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7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3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NP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0-4244-AC6F-BEAC09B1A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0-4244-AC6F-BEAC09B1AF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0-4244-AC6F-BEAC09B1AF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80-4244-AC6F-BEAC09B1AF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0-4244-AC6F-BEAC09B1A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0-4244-AC6F-BEAC09B1A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80-4244-AC6F-BEAC09B1A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80-4244-AC6F-BEAC09B1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52408"/>
        <c:axId val="1"/>
      </c:scatterChart>
      <c:valAx>
        <c:axId val="34675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5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D35151-B15B-2D6F-5782-C0770F083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7" sqref="F2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7"/>
      <c r="F1" s="27" t="s">
        <v>36</v>
      </c>
      <c r="G1" s="28" t="s">
        <v>37</v>
      </c>
      <c r="H1" s="27" t="s">
        <v>38</v>
      </c>
      <c r="I1" s="28">
        <v>48604.78</v>
      </c>
      <c r="J1" s="28">
        <v>3.10886</v>
      </c>
      <c r="K1" s="28" t="s">
        <v>39</v>
      </c>
      <c r="L1" s="28" t="s">
        <v>40</v>
      </c>
    </row>
    <row r="2" spans="1:12" x14ac:dyDescent="0.2">
      <c r="A2" t="s">
        <v>23</v>
      </c>
      <c r="B2" t="s">
        <v>37</v>
      </c>
      <c r="C2" s="3"/>
      <c r="D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8">
        <v>48604.78</v>
      </c>
      <c r="D4" s="9">
        <v>3.10886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48604.78</v>
      </c>
      <c r="D7" s="38" t="s">
        <v>48</v>
      </c>
    </row>
    <row r="8" spans="1:12" x14ac:dyDescent="0.2">
      <c r="A8" t="s">
        <v>2</v>
      </c>
      <c r="C8">
        <f>+D4</f>
        <v>3.10886</v>
      </c>
      <c r="D8" s="38" t="s">
        <v>48</v>
      </c>
    </row>
    <row r="9" spans="1:12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12" x14ac:dyDescent="0.2">
      <c r="A11" s="12" t="s">
        <v>14</v>
      </c>
      <c r="B11" s="12"/>
      <c r="C11" s="21" t="e">
        <f ca="1">INTERCEPT(INDIRECT($G$11):G992,INDIRECT($F$11):F992)</f>
        <v>#DIV/0!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12" x14ac:dyDescent="0.2">
      <c r="A12" s="12" t="s">
        <v>15</v>
      </c>
      <c r="B12" s="12"/>
      <c r="C12" s="21" t="e">
        <f ca="1">SLOPE(INDIRECT($G$11):G992,INDIRECT($F$11):F992)</f>
        <v>#DIV/0!</v>
      </c>
      <c r="D12" s="3"/>
      <c r="E12" s="32" t="s">
        <v>43</v>
      </c>
      <c r="F12" s="35" t="s">
        <v>49</v>
      </c>
    </row>
    <row r="13" spans="1:12" x14ac:dyDescent="0.2">
      <c r="A13" s="12" t="s">
        <v>18</v>
      </c>
      <c r="B13" s="12"/>
      <c r="C13" s="3" t="s">
        <v>12</v>
      </c>
      <c r="D13" s="3"/>
      <c r="E13" s="29" t="s">
        <v>44</v>
      </c>
      <c r="F13" s="34">
        <v>1</v>
      </c>
    </row>
    <row r="14" spans="1:12" x14ac:dyDescent="0.2">
      <c r="A14" s="12"/>
      <c r="B14" s="12"/>
      <c r="C14" s="12"/>
      <c r="D14" s="12"/>
      <c r="E14" s="29" t="s">
        <v>32</v>
      </c>
      <c r="F14" s="33">
        <f ca="1">NOW()+15018.5+$C$9/24</f>
        <v>60532.755489467592</v>
      </c>
    </row>
    <row r="15" spans="1:12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29" t="s">
        <v>45</v>
      </c>
      <c r="F15" s="33">
        <f ca="1">ROUND(2*($F$14-$C$7)/$C$8,0)/2+$F$13</f>
        <v>3838</v>
      </c>
    </row>
    <row r="16" spans="1:12" x14ac:dyDescent="0.2">
      <c r="A16" s="17" t="s">
        <v>3</v>
      </c>
      <c r="B16" s="12"/>
      <c r="C16" s="18" t="e">
        <f ca="1">+C8+C12</f>
        <v>#DIV/0!</v>
      </c>
      <c r="D16" s="16" t="s">
        <v>33</v>
      </c>
      <c r="E16" s="29" t="s">
        <v>33</v>
      </c>
      <c r="F16" s="33" t="e">
        <f ca="1">ROUND(2*($F$14-$C$15)/$C$16,0)/2+$F$13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30" t="s">
        <v>46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2"/>
      <c r="C18" s="19" t="e">
        <f ca="1">+C15</f>
        <v>#DIV/0!</v>
      </c>
      <c r="D18" s="20" t="e">
        <f ca="1">+C16</f>
        <v>#DIV/0!</v>
      </c>
      <c r="E18" s="31" t="s">
        <v>47</v>
      </c>
      <c r="F18" s="37" t="e">
        <f ca="1">+($C$15+$C$16*$F$16)-($C$16/2)-15018.5-$C$9/24</f>
        <v>#DIV/0!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tr">
        <f>$K$1</f>
        <v>IBVS 5557</v>
      </c>
      <c r="C21" s="10">
        <f>+$C$4</f>
        <v>48604.78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33586.28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2024-08-10T06:07:54Z</dcterms:modified>
</cp:coreProperties>
</file>