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AD31D5E-820A-414A-BAC7-B7D77F01C6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3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F5" i="1" l="1"/>
  <c r="F6" i="1" s="1"/>
  <c r="E130" i="1"/>
  <c r="F130" i="1" s="1"/>
  <c r="Q130" i="1"/>
  <c r="E134" i="1"/>
  <c r="F134" i="1" s="1"/>
  <c r="Q134" i="1"/>
  <c r="E133" i="1"/>
  <c r="F133" i="1" s="1"/>
  <c r="G133" i="1" s="1"/>
  <c r="M133" i="1" s="1"/>
  <c r="Q133" i="1"/>
  <c r="E132" i="1"/>
  <c r="F132" i="1" s="1"/>
  <c r="G132" i="1" s="1"/>
  <c r="M132" i="1" s="1"/>
  <c r="Q132" i="1"/>
  <c r="Q131" i="1"/>
  <c r="A9" i="3"/>
  <c r="C9" i="3" s="1"/>
  <c r="L13" i="3" s="1"/>
  <c r="D21" i="3"/>
  <c r="I21" i="3" s="1"/>
  <c r="D11" i="1"/>
  <c r="D12" i="1"/>
  <c r="E337" i="3"/>
  <c r="G16" i="3"/>
  <c r="G15" i="3"/>
  <c r="E21" i="3"/>
  <c r="E22" i="3"/>
  <c r="E23" i="3"/>
  <c r="G23" i="3"/>
  <c r="E24" i="3"/>
  <c r="G24" i="3"/>
  <c r="E25" i="3"/>
  <c r="G25" i="3"/>
  <c r="E26" i="3"/>
  <c r="G26" i="3"/>
  <c r="E27" i="3"/>
  <c r="G27" i="3"/>
  <c r="E28" i="3"/>
  <c r="G28" i="3"/>
  <c r="E29" i="3"/>
  <c r="G29" i="3"/>
  <c r="E30" i="3"/>
  <c r="E31" i="3"/>
  <c r="G31" i="3"/>
  <c r="E32" i="3"/>
  <c r="G32" i="3"/>
  <c r="E33" i="3"/>
  <c r="G33" i="3"/>
  <c r="E34" i="3"/>
  <c r="G34" i="3"/>
  <c r="E35" i="3"/>
  <c r="G35" i="3"/>
  <c r="E36" i="3"/>
  <c r="G36" i="3"/>
  <c r="E37" i="3"/>
  <c r="G37" i="3"/>
  <c r="E38" i="3"/>
  <c r="E39" i="3"/>
  <c r="G39" i="3"/>
  <c r="E40" i="3"/>
  <c r="G40" i="3"/>
  <c r="E41" i="3"/>
  <c r="G41" i="3"/>
  <c r="E42" i="3"/>
  <c r="G42" i="3"/>
  <c r="E43" i="3"/>
  <c r="G43" i="3"/>
  <c r="E44" i="3"/>
  <c r="G44" i="3"/>
  <c r="E45" i="3"/>
  <c r="G45" i="3"/>
  <c r="E46" i="3"/>
  <c r="E47" i="3"/>
  <c r="G47" i="3"/>
  <c r="E48" i="3"/>
  <c r="G48" i="3"/>
  <c r="E49" i="3"/>
  <c r="G49" i="3"/>
  <c r="E50" i="3"/>
  <c r="G50" i="3"/>
  <c r="E51" i="3"/>
  <c r="G51" i="3"/>
  <c r="E52" i="3"/>
  <c r="G52" i="3"/>
  <c r="E53" i="3"/>
  <c r="G53" i="3"/>
  <c r="E54" i="3"/>
  <c r="G54" i="3"/>
  <c r="E55" i="3"/>
  <c r="G55" i="3"/>
  <c r="E56" i="3"/>
  <c r="E57" i="3"/>
  <c r="K57" i="3"/>
  <c r="G57" i="3"/>
  <c r="E58" i="3"/>
  <c r="G58" i="3"/>
  <c r="E59" i="3"/>
  <c r="G59" i="3"/>
  <c r="E60" i="3"/>
  <c r="G60" i="3"/>
  <c r="E61" i="3"/>
  <c r="G61" i="3"/>
  <c r="E62" i="3"/>
  <c r="K62" i="3"/>
  <c r="E63" i="3"/>
  <c r="G63" i="3"/>
  <c r="E64" i="3"/>
  <c r="G64" i="3"/>
  <c r="E65" i="3"/>
  <c r="G65" i="3"/>
  <c r="E66" i="3"/>
  <c r="G66" i="3"/>
  <c r="E67" i="3"/>
  <c r="G67" i="3"/>
  <c r="E68" i="3"/>
  <c r="G68" i="3"/>
  <c r="E69" i="3"/>
  <c r="G69" i="3"/>
  <c r="E70" i="3"/>
  <c r="G70" i="3"/>
  <c r="E71" i="3"/>
  <c r="G71" i="3"/>
  <c r="E72" i="3"/>
  <c r="G72" i="3"/>
  <c r="E73" i="3"/>
  <c r="G73" i="3"/>
  <c r="E74" i="3"/>
  <c r="G74" i="3"/>
  <c r="E75" i="3"/>
  <c r="G75" i="3"/>
  <c r="E76" i="3"/>
  <c r="G76" i="3"/>
  <c r="E77" i="3"/>
  <c r="G77" i="3"/>
  <c r="E78" i="3"/>
  <c r="K78" i="3"/>
  <c r="E79" i="3"/>
  <c r="G79" i="3"/>
  <c r="E80" i="3"/>
  <c r="G80" i="3"/>
  <c r="E81" i="3"/>
  <c r="G81" i="3"/>
  <c r="E82" i="3"/>
  <c r="G82" i="3"/>
  <c r="E83" i="3"/>
  <c r="G83" i="3"/>
  <c r="E84" i="3"/>
  <c r="G84" i="3"/>
  <c r="E85" i="3"/>
  <c r="G85" i="3"/>
  <c r="E86" i="3"/>
  <c r="G86" i="3"/>
  <c r="E87" i="3"/>
  <c r="G87" i="3"/>
  <c r="E88" i="3"/>
  <c r="G88" i="3"/>
  <c r="E89" i="3"/>
  <c r="G89" i="3"/>
  <c r="E90" i="3"/>
  <c r="G90" i="3"/>
  <c r="E91" i="3"/>
  <c r="G91" i="3"/>
  <c r="E92" i="3"/>
  <c r="G92" i="3"/>
  <c r="E93" i="3"/>
  <c r="G93" i="3"/>
  <c r="E94" i="3"/>
  <c r="K94" i="3"/>
  <c r="E95" i="3"/>
  <c r="G95" i="3"/>
  <c r="E96" i="3"/>
  <c r="G96" i="3"/>
  <c r="E97" i="3"/>
  <c r="G97" i="3"/>
  <c r="E98" i="3"/>
  <c r="G98" i="3"/>
  <c r="E99" i="3"/>
  <c r="G99" i="3"/>
  <c r="E100" i="3"/>
  <c r="G100" i="3"/>
  <c r="E101" i="3"/>
  <c r="G101" i="3"/>
  <c r="E102" i="3"/>
  <c r="G102" i="3"/>
  <c r="E103" i="3"/>
  <c r="G103" i="3"/>
  <c r="E104" i="3"/>
  <c r="G104" i="3"/>
  <c r="E105" i="3"/>
  <c r="G105" i="3"/>
  <c r="E106" i="3"/>
  <c r="G106" i="3"/>
  <c r="E107" i="3"/>
  <c r="G107" i="3"/>
  <c r="E108" i="3"/>
  <c r="G108" i="3"/>
  <c r="E109" i="3"/>
  <c r="G109" i="3"/>
  <c r="E110" i="3"/>
  <c r="K110" i="3"/>
  <c r="E111" i="3"/>
  <c r="G111" i="3"/>
  <c r="E112" i="3"/>
  <c r="G112" i="3"/>
  <c r="E113" i="3"/>
  <c r="G113" i="3"/>
  <c r="E114" i="3"/>
  <c r="G114" i="3"/>
  <c r="E115" i="3"/>
  <c r="G115" i="3"/>
  <c r="E116" i="3"/>
  <c r="G116" i="3"/>
  <c r="E117" i="3"/>
  <c r="G117" i="3"/>
  <c r="E118" i="3"/>
  <c r="G118" i="3"/>
  <c r="E119" i="3"/>
  <c r="G119" i="3"/>
  <c r="E120" i="3"/>
  <c r="G120" i="3"/>
  <c r="E121" i="3"/>
  <c r="G121" i="3"/>
  <c r="E122" i="3"/>
  <c r="G122" i="3"/>
  <c r="E123" i="3"/>
  <c r="G123" i="3"/>
  <c r="E124" i="3"/>
  <c r="G124" i="3"/>
  <c r="E125" i="3"/>
  <c r="G125" i="3"/>
  <c r="E126" i="3"/>
  <c r="K126" i="3"/>
  <c r="E127" i="3"/>
  <c r="G127" i="3"/>
  <c r="E128" i="3"/>
  <c r="G128" i="3"/>
  <c r="E129" i="3"/>
  <c r="G129" i="3"/>
  <c r="H16" i="3"/>
  <c r="H15" i="3"/>
  <c r="D22" i="3"/>
  <c r="D23" i="3"/>
  <c r="J23" i="3"/>
  <c r="D24" i="3"/>
  <c r="K24" i="3"/>
  <c r="H24" i="3"/>
  <c r="D25" i="3"/>
  <c r="F25" i="3"/>
  <c r="H25" i="3"/>
  <c r="D26" i="3"/>
  <c r="H26" i="3"/>
  <c r="D27" i="3"/>
  <c r="H27" i="3"/>
  <c r="D28" i="3"/>
  <c r="J28" i="3"/>
  <c r="H28" i="3"/>
  <c r="D29" i="3"/>
  <c r="I29" i="3"/>
  <c r="H29" i="3"/>
  <c r="D30" i="3"/>
  <c r="D31" i="3"/>
  <c r="J31" i="3"/>
  <c r="D32" i="3"/>
  <c r="K32" i="3"/>
  <c r="H32" i="3"/>
  <c r="D33" i="3"/>
  <c r="F33" i="3"/>
  <c r="H33" i="3"/>
  <c r="D34" i="3"/>
  <c r="H34" i="3"/>
  <c r="D35" i="3"/>
  <c r="H35" i="3"/>
  <c r="D36" i="3"/>
  <c r="J36" i="3"/>
  <c r="H36" i="3"/>
  <c r="D37" i="3"/>
  <c r="I37" i="3"/>
  <c r="H37" i="3"/>
  <c r="D38" i="3"/>
  <c r="D39" i="3"/>
  <c r="D40" i="3"/>
  <c r="K40" i="3"/>
  <c r="H40" i="3"/>
  <c r="D41" i="3"/>
  <c r="F41" i="3"/>
  <c r="H41" i="3"/>
  <c r="D42" i="3"/>
  <c r="H42" i="3"/>
  <c r="D43" i="3"/>
  <c r="H43" i="3"/>
  <c r="D44" i="3"/>
  <c r="J44" i="3"/>
  <c r="H44" i="3"/>
  <c r="D45" i="3"/>
  <c r="I45" i="3"/>
  <c r="H45" i="3"/>
  <c r="D46" i="3"/>
  <c r="D47" i="3"/>
  <c r="D48" i="3"/>
  <c r="K48" i="3"/>
  <c r="H48" i="3"/>
  <c r="D49" i="3"/>
  <c r="F49" i="3"/>
  <c r="H49" i="3"/>
  <c r="D50" i="3"/>
  <c r="H50" i="3"/>
  <c r="D51" i="3"/>
  <c r="H51" i="3"/>
  <c r="D52" i="3"/>
  <c r="J52" i="3"/>
  <c r="H52" i="3"/>
  <c r="D53" i="3"/>
  <c r="I53" i="3"/>
  <c r="H53" i="3"/>
  <c r="D54" i="3"/>
  <c r="D55" i="3"/>
  <c r="J55" i="3"/>
  <c r="D56" i="3"/>
  <c r="H56" i="3"/>
  <c r="D57" i="3"/>
  <c r="F57" i="3"/>
  <c r="H57" i="3"/>
  <c r="D58" i="3"/>
  <c r="H58" i="3"/>
  <c r="D59" i="3"/>
  <c r="H59" i="3"/>
  <c r="D60" i="3"/>
  <c r="J60" i="3"/>
  <c r="H60" i="3"/>
  <c r="D61" i="3"/>
  <c r="I61" i="3"/>
  <c r="H61" i="3"/>
  <c r="D62" i="3"/>
  <c r="D63" i="3"/>
  <c r="J63" i="3"/>
  <c r="D64" i="3"/>
  <c r="K64" i="3"/>
  <c r="H64" i="3"/>
  <c r="D65" i="3"/>
  <c r="J65" i="3"/>
  <c r="H65" i="3"/>
  <c r="D66" i="3"/>
  <c r="H66" i="3"/>
  <c r="D67" i="3"/>
  <c r="H67" i="3"/>
  <c r="D68" i="3"/>
  <c r="J68" i="3"/>
  <c r="H68" i="3"/>
  <c r="D69" i="3"/>
  <c r="I69" i="3"/>
  <c r="H69" i="3"/>
  <c r="D70" i="3"/>
  <c r="D71" i="3"/>
  <c r="D72" i="3"/>
  <c r="K72" i="3"/>
  <c r="H72" i="3"/>
  <c r="D73" i="3"/>
  <c r="H73" i="3"/>
  <c r="D74" i="3"/>
  <c r="H74" i="3"/>
  <c r="D75" i="3"/>
  <c r="H75" i="3"/>
  <c r="D76" i="3"/>
  <c r="J76" i="3"/>
  <c r="H76" i="3"/>
  <c r="D77" i="3"/>
  <c r="I77" i="3"/>
  <c r="H77" i="3"/>
  <c r="D78" i="3"/>
  <c r="D79" i="3"/>
  <c r="D80" i="3"/>
  <c r="K80" i="3"/>
  <c r="H80" i="3"/>
  <c r="D81" i="3"/>
  <c r="F81" i="3"/>
  <c r="H81" i="3"/>
  <c r="D82" i="3"/>
  <c r="H82" i="3"/>
  <c r="D83" i="3"/>
  <c r="H83" i="3"/>
  <c r="D84" i="3"/>
  <c r="J84" i="3"/>
  <c r="H84" i="3"/>
  <c r="D85" i="3"/>
  <c r="I85" i="3"/>
  <c r="H85" i="3"/>
  <c r="D86" i="3"/>
  <c r="D87" i="3"/>
  <c r="J87" i="3"/>
  <c r="D88" i="3"/>
  <c r="K88" i="3"/>
  <c r="H88" i="3"/>
  <c r="D89" i="3"/>
  <c r="H89" i="3"/>
  <c r="D90" i="3"/>
  <c r="H90" i="3"/>
  <c r="D91" i="3"/>
  <c r="H91" i="3"/>
  <c r="D92" i="3"/>
  <c r="J92" i="3"/>
  <c r="H92" i="3"/>
  <c r="D93" i="3"/>
  <c r="I93" i="3"/>
  <c r="H93" i="3"/>
  <c r="D94" i="3"/>
  <c r="D95" i="3"/>
  <c r="J95" i="3"/>
  <c r="D96" i="3"/>
  <c r="K96" i="3"/>
  <c r="D97" i="3"/>
  <c r="J97" i="3"/>
  <c r="H97" i="3"/>
  <c r="D98" i="3"/>
  <c r="H98" i="3"/>
  <c r="D99" i="3"/>
  <c r="H99" i="3"/>
  <c r="D100" i="3"/>
  <c r="J100" i="3"/>
  <c r="H100" i="3"/>
  <c r="D101" i="3"/>
  <c r="I101" i="3"/>
  <c r="D102" i="3"/>
  <c r="D103" i="3"/>
  <c r="D104" i="3"/>
  <c r="K104" i="3"/>
  <c r="H104" i="3"/>
  <c r="D105" i="3"/>
  <c r="H105" i="3"/>
  <c r="D106" i="3"/>
  <c r="H106" i="3"/>
  <c r="D107" i="3"/>
  <c r="H107" i="3"/>
  <c r="D108" i="3"/>
  <c r="J108" i="3"/>
  <c r="H108" i="3"/>
  <c r="D109" i="3"/>
  <c r="I109" i="3"/>
  <c r="H109" i="3"/>
  <c r="D110" i="3"/>
  <c r="D111" i="3"/>
  <c r="D112" i="3"/>
  <c r="K112" i="3"/>
  <c r="D113" i="3"/>
  <c r="F113" i="3"/>
  <c r="H113" i="3"/>
  <c r="D114" i="3"/>
  <c r="H114" i="3"/>
  <c r="D115" i="3"/>
  <c r="H115" i="3"/>
  <c r="D116" i="3"/>
  <c r="J116" i="3"/>
  <c r="H116" i="3"/>
  <c r="D117" i="3"/>
  <c r="I117" i="3"/>
  <c r="D118" i="3"/>
  <c r="D119" i="3"/>
  <c r="J119" i="3"/>
  <c r="D120" i="3"/>
  <c r="K120" i="3"/>
  <c r="H120" i="3"/>
  <c r="D121" i="3"/>
  <c r="H121" i="3"/>
  <c r="D122" i="3"/>
  <c r="H122" i="3"/>
  <c r="D123" i="3"/>
  <c r="H123" i="3"/>
  <c r="D124" i="3"/>
  <c r="J124" i="3"/>
  <c r="H124" i="3"/>
  <c r="D125" i="3"/>
  <c r="I125" i="3"/>
  <c r="H125" i="3"/>
  <c r="D126" i="3"/>
  <c r="D127" i="3"/>
  <c r="J127" i="3"/>
  <c r="D128" i="3"/>
  <c r="K128" i="3"/>
  <c r="D129" i="3"/>
  <c r="J129" i="3"/>
  <c r="H129" i="3"/>
  <c r="J16" i="3"/>
  <c r="J15" i="3"/>
  <c r="J12" i="3"/>
  <c r="J24" i="3"/>
  <c r="J25" i="3"/>
  <c r="J26" i="3"/>
  <c r="J27" i="3"/>
  <c r="J29" i="3"/>
  <c r="J32" i="3"/>
  <c r="J34" i="3"/>
  <c r="J35" i="3"/>
  <c r="J37" i="3"/>
  <c r="J39" i="3"/>
  <c r="J40" i="3"/>
  <c r="J41" i="3"/>
  <c r="J42" i="3"/>
  <c r="J45" i="3"/>
  <c r="J47" i="3"/>
  <c r="J48" i="3"/>
  <c r="J49" i="3"/>
  <c r="J50" i="3"/>
  <c r="J53" i="3"/>
  <c r="J56" i="3"/>
  <c r="J57" i="3"/>
  <c r="J58" i="3"/>
  <c r="J59" i="3"/>
  <c r="J61" i="3"/>
  <c r="J64" i="3"/>
  <c r="J66" i="3"/>
  <c r="J67" i="3"/>
  <c r="J69" i="3"/>
  <c r="J71" i="3"/>
  <c r="J72" i="3"/>
  <c r="J73" i="3"/>
  <c r="J74" i="3"/>
  <c r="J77" i="3"/>
  <c r="J79" i="3"/>
  <c r="J80" i="3"/>
  <c r="J81" i="3"/>
  <c r="J82" i="3"/>
  <c r="J85" i="3"/>
  <c r="J88" i="3"/>
  <c r="J89" i="3"/>
  <c r="J90" i="3"/>
  <c r="J91" i="3"/>
  <c r="J93" i="3"/>
  <c r="J96" i="3"/>
  <c r="J98" i="3"/>
  <c r="J99" i="3"/>
  <c r="J101" i="3"/>
  <c r="J103" i="3"/>
  <c r="J104" i="3"/>
  <c r="J105" i="3"/>
  <c r="J106" i="3"/>
  <c r="J109" i="3"/>
  <c r="J111" i="3"/>
  <c r="J112" i="3"/>
  <c r="J113" i="3"/>
  <c r="J114" i="3"/>
  <c r="J117" i="3"/>
  <c r="J120" i="3"/>
  <c r="J121" i="3"/>
  <c r="J122" i="3"/>
  <c r="J123" i="3"/>
  <c r="J125" i="3"/>
  <c r="J128" i="3"/>
  <c r="I16" i="3"/>
  <c r="I15" i="3"/>
  <c r="I22" i="3"/>
  <c r="I24" i="3"/>
  <c r="I25" i="3"/>
  <c r="I27" i="3"/>
  <c r="I30" i="3"/>
  <c r="I32" i="3"/>
  <c r="I33" i="3"/>
  <c r="I34" i="3"/>
  <c r="I35" i="3"/>
  <c r="I36" i="3"/>
  <c r="I38" i="3"/>
  <c r="I40" i="3"/>
  <c r="I41" i="3"/>
  <c r="I42" i="3"/>
  <c r="I43" i="3"/>
  <c r="I44" i="3"/>
  <c r="I46" i="3"/>
  <c r="I49" i="3"/>
  <c r="I50" i="3"/>
  <c r="I51" i="3"/>
  <c r="I52" i="3"/>
  <c r="I54" i="3"/>
  <c r="I56" i="3"/>
  <c r="I57" i="3"/>
  <c r="I59" i="3"/>
  <c r="I62" i="3"/>
  <c r="I64" i="3"/>
  <c r="I65" i="3"/>
  <c r="I66" i="3"/>
  <c r="I67" i="3"/>
  <c r="I68" i="3"/>
  <c r="I70" i="3"/>
  <c r="I72" i="3"/>
  <c r="I73" i="3"/>
  <c r="I74" i="3"/>
  <c r="I75" i="3"/>
  <c r="I76" i="3"/>
  <c r="I78" i="3"/>
  <c r="I81" i="3"/>
  <c r="I82" i="3"/>
  <c r="I83" i="3"/>
  <c r="I84" i="3"/>
  <c r="I86" i="3"/>
  <c r="I88" i="3"/>
  <c r="I89" i="3"/>
  <c r="I91" i="3"/>
  <c r="I94" i="3"/>
  <c r="I96" i="3"/>
  <c r="I97" i="3"/>
  <c r="I98" i="3"/>
  <c r="I99" i="3"/>
  <c r="I100" i="3"/>
  <c r="I102" i="3"/>
  <c r="I104" i="3"/>
  <c r="I105" i="3"/>
  <c r="I106" i="3"/>
  <c r="I107" i="3"/>
  <c r="I108" i="3"/>
  <c r="I110" i="3"/>
  <c r="I113" i="3"/>
  <c r="I114" i="3"/>
  <c r="I115" i="3"/>
  <c r="I116" i="3"/>
  <c r="I118" i="3"/>
  <c r="I120" i="3"/>
  <c r="I121" i="3"/>
  <c r="I123" i="3"/>
  <c r="I126" i="3"/>
  <c r="I128" i="3"/>
  <c r="I129" i="3"/>
  <c r="K16" i="3"/>
  <c r="K15" i="3"/>
  <c r="K23" i="3"/>
  <c r="K25" i="3"/>
  <c r="K26" i="3"/>
  <c r="K27" i="3"/>
  <c r="K28" i="3"/>
  <c r="K29" i="3"/>
  <c r="K31" i="3"/>
  <c r="K33" i="3"/>
  <c r="K34" i="3"/>
  <c r="K36" i="3"/>
  <c r="K37" i="3"/>
  <c r="K39" i="3"/>
  <c r="K41" i="3"/>
  <c r="K42" i="3"/>
  <c r="K43" i="3"/>
  <c r="K44" i="3"/>
  <c r="K47" i="3"/>
  <c r="K49" i="3"/>
  <c r="K50" i="3"/>
  <c r="K51" i="3"/>
  <c r="K52" i="3"/>
  <c r="K53" i="3"/>
  <c r="K55" i="3"/>
  <c r="K58" i="3"/>
  <c r="K59" i="3"/>
  <c r="K60" i="3"/>
  <c r="K61" i="3"/>
  <c r="K63" i="3"/>
  <c r="K65" i="3"/>
  <c r="K66" i="3"/>
  <c r="K68" i="3"/>
  <c r="K69" i="3"/>
  <c r="K71" i="3"/>
  <c r="K73" i="3"/>
  <c r="K74" i="3"/>
  <c r="K76" i="3"/>
  <c r="K77" i="3"/>
  <c r="K79" i="3"/>
  <c r="K81" i="3"/>
  <c r="K82" i="3"/>
  <c r="K83" i="3"/>
  <c r="K84" i="3"/>
  <c r="K87" i="3"/>
  <c r="K89" i="3"/>
  <c r="K90" i="3"/>
  <c r="K91" i="3"/>
  <c r="K92" i="3"/>
  <c r="K93" i="3"/>
  <c r="K95" i="3"/>
  <c r="K97" i="3"/>
  <c r="K98" i="3"/>
  <c r="K100" i="3"/>
  <c r="K101" i="3"/>
  <c r="K103" i="3"/>
  <c r="K105" i="3"/>
  <c r="K106" i="3"/>
  <c r="K108" i="3"/>
  <c r="K109" i="3"/>
  <c r="K111" i="3"/>
  <c r="K113" i="3"/>
  <c r="K114" i="3"/>
  <c r="K115" i="3"/>
  <c r="K116" i="3"/>
  <c r="K119" i="3"/>
  <c r="K121" i="3"/>
  <c r="K122" i="3"/>
  <c r="K123" i="3"/>
  <c r="K124" i="3"/>
  <c r="K125" i="3"/>
  <c r="K127" i="3"/>
  <c r="K129" i="3"/>
  <c r="F16" i="3"/>
  <c r="F15" i="3"/>
  <c r="F22" i="3"/>
  <c r="F24" i="3"/>
  <c r="F26" i="3"/>
  <c r="F27" i="3"/>
  <c r="F28" i="3"/>
  <c r="F29" i="3"/>
  <c r="F30" i="3"/>
  <c r="F32" i="3"/>
  <c r="F34" i="3"/>
  <c r="F35" i="3"/>
  <c r="F36" i="3"/>
  <c r="F37" i="3"/>
  <c r="F38" i="3"/>
  <c r="F40" i="3"/>
  <c r="F43" i="3"/>
  <c r="F44" i="3"/>
  <c r="F45" i="3"/>
  <c r="F46" i="3"/>
  <c r="F48" i="3"/>
  <c r="F50" i="3"/>
  <c r="F51" i="3"/>
  <c r="F52" i="3"/>
  <c r="F53" i="3"/>
  <c r="F54" i="3"/>
  <c r="F56" i="3"/>
  <c r="F58" i="3"/>
  <c r="F59" i="3"/>
  <c r="F60" i="3"/>
  <c r="F61" i="3"/>
  <c r="F62" i="3"/>
  <c r="F64" i="3"/>
  <c r="F65" i="3"/>
  <c r="F66" i="3"/>
  <c r="F67" i="3"/>
  <c r="F68" i="3"/>
  <c r="F69" i="3"/>
  <c r="F70" i="3"/>
  <c r="F72" i="3"/>
  <c r="F73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L16" i="3"/>
  <c r="L15" i="3"/>
  <c r="L12" i="3"/>
  <c r="L22" i="3"/>
  <c r="L23" i="3"/>
  <c r="L24" i="3"/>
  <c r="L25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3" i="3"/>
  <c r="L124" i="3"/>
  <c r="L125" i="3"/>
  <c r="L126" i="3"/>
  <c r="L127" i="3"/>
  <c r="L128" i="3"/>
  <c r="L129" i="3"/>
  <c r="C16" i="3"/>
  <c r="C15" i="3"/>
  <c r="C12" i="3"/>
  <c r="D337" i="3"/>
  <c r="H337" i="3"/>
  <c r="L337" i="3"/>
  <c r="K337" i="3"/>
  <c r="I337" i="3"/>
  <c r="G337" i="3"/>
  <c r="E336" i="3"/>
  <c r="D336" i="3"/>
  <c r="J336" i="3"/>
  <c r="F336" i="3"/>
  <c r="K336" i="3"/>
  <c r="G336" i="3"/>
  <c r="E335" i="3"/>
  <c r="D335" i="3"/>
  <c r="F335" i="3"/>
  <c r="H335" i="3"/>
  <c r="L335" i="3"/>
  <c r="K335" i="3"/>
  <c r="J335" i="3"/>
  <c r="I335" i="3"/>
  <c r="G335" i="3"/>
  <c r="E334" i="3"/>
  <c r="G334" i="3"/>
  <c r="D334" i="3"/>
  <c r="F334" i="3"/>
  <c r="H334" i="3"/>
  <c r="L334" i="3"/>
  <c r="J334" i="3"/>
  <c r="I334" i="3"/>
  <c r="E333" i="3"/>
  <c r="L333" i="3"/>
  <c r="D333" i="3"/>
  <c r="J333" i="3"/>
  <c r="K333" i="3"/>
  <c r="G333" i="3"/>
  <c r="E332" i="3"/>
  <c r="D332" i="3"/>
  <c r="L332" i="3"/>
  <c r="G332" i="3"/>
  <c r="E331" i="3"/>
  <c r="D331" i="3"/>
  <c r="K331" i="3"/>
  <c r="H331" i="3"/>
  <c r="L331" i="3"/>
  <c r="G331" i="3"/>
  <c r="E330" i="3"/>
  <c r="D330" i="3"/>
  <c r="L330" i="3"/>
  <c r="G330" i="3"/>
  <c r="E329" i="3"/>
  <c r="G329" i="3"/>
  <c r="D329" i="3"/>
  <c r="F329" i="3"/>
  <c r="H329" i="3"/>
  <c r="L329" i="3"/>
  <c r="K329" i="3"/>
  <c r="J329" i="3"/>
  <c r="I329" i="3"/>
  <c r="E328" i="3"/>
  <c r="D328" i="3"/>
  <c r="F328" i="3"/>
  <c r="H328" i="3"/>
  <c r="J328" i="3"/>
  <c r="I328" i="3"/>
  <c r="G328" i="3"/>
  <c r="E327" i="3"/>
  <c r="D327" i="3"/>
  <c r="K327" i="3"/>
  <c r="L327" i="3"/>
  <c r="G327" i="3"/>
  <c r="E326" i="3"/>
  <c r="G326" i="3"/>
  <c r="D326" i="3"/>
  <c r="F326" i="3"/>
  <c r="H326" i="3"/>
  <c r="L326" i="3"/>
  <c r="K326" i="3"/>
  <c r="J326" i="3"/>
  <c r="I326" i="3"/>
  <c r="E325" i="3"/>
  <c r="L325" i="3"/>
  <c r="D325" i="3"/>
  <c r="F325" i="3"/>
  <c r="H325" i="3"/>
  <c r="J325" i="3"/>
  <c r="I325" i="3"/>
  <c r="E324" i="3"/>
  <c r="D324" i="3"/>
  <c r="L324" i="3"/>
  <c r="E323" i="3"/>
  <c r="D323" i="3"/>
  <c r="H323" i="3"/>
  <c r="L323" i="3"/>
  <c r="I323" i="3"/>
  <c r="G323" i="3"/>
  <c r="E322" i="3"/>
  <c r="D322" i="3"/>
  <c r="F322" i="3"/>
  <c r="L322" i="3"/>
  <c r="G322" i="3"/>
  <c r="E321" i="3"/>
  <c r="G321" i="3"/>
  <c r="D321" i="3"/>
  <c r="K321" i="3"/>
  <c r="E320" i="3"/>
  <c r="D320" i="3"/>
  <c r="F320" i="3"/>
  <c r="H320" i="3"/>
  <c r="L320" i="3"/>
  <c r="K320" i="3"/>
  <c r="J320" i="3"/>
  <c r="I320" i="3"/>
  <c r="G320" i="3"/>
  <c r="E319" i="3"/>
  <c r="D319" i="3"/>
  <c r="K319" i="3"/>
  <c r="H319" i="3"/>
  <c r="L319" i="3"/>
  <c r="J319" i="3"/>
  <c r="I319" i="3"/>
  <c r="G319" i="3"/>
  <c r="E318" i="3"/>
  <c r="K318" i="3"/>
  <c r="D318" i="3"/>
  <c r="F318" i="3"/>
  <c r="H318" i="3"/>
  <c r="L318" i="3"/>
  <c r="J318" i="3"/>
  <c r="I318" i="3"/>
  <c r="G318" i="3"/>
  <c r="E317" i="3"/>
  <c r="D317" i="3"/>
  <c r="H317" i="3"/>
  <c r="F317" i="3"/>
  <c r="J317" i="3"/>
  <c r="I317" i="3"/>
  <c r="E316" i="3"/>
  <c r="G316" i="3"/>
  <c r="D316" i="3"/>
  <c r="F316" i="3"/>
  <c r="H316" i="3"/>
  <c r="J316" i="3"/>
  <c r="I316" i="3"/>
  <c r="E315" i="3"/>
  <c r="D315" i="3"/>
  <c r="I315" i="3"/>
  <c r="E314" i="3"/>
  <c r="D314" i="3"/>
  <c r="K314" i="3"/>
  <c r="F314" i="3"/>
  <c r="L314" i="3"/>
  <c r="J314" i="3"/>
  <c r="G314" i="3"/>
  <c r="E313" i="3"/>
  <c r="G313" i="3"/>
  <c r="D313" i="3"/>
  <c r="K313" i="3"/>
  <c r="H313" i="3"/>
  <c r="L313" i="3"/>
  <c r="J313" i="3"/>
  <c r="I313" i="3"/>
  <c r="E312" i="3"/>
  <c r="D312" i="3"/>
  <c r="F312" i="3"/>
  <c r="K312" i="3"/>
  <c r="I312" i="3"/>
  <c r="E311" i="3"/>
  <c r="D311" i="3"/>
  <c r="H311" i="3"/>
  <c r="F311" i="3"/>
  <c r="L311" i="3"/>
  <c r="K311" i="3"/>
  <c r="J311" i="3"/>
  <c r="I311" i="3"/>
  <c r="G311" i="3"/>
  <c r="E310" i="3"/>
  <c r="L310" i="3"/>
  <c r="D310" i="3"/>
  <c r="F310" i="3"/>
  <c r="H310" i="3"/>
  <c r="K310" i="3"/>
  <c r="J310" i="3"/>
  <c r="I310" i="3"/>
  <c r="E309" i="3"/>
  <c r="D309" i="3"/>
  <c r="F309" i="3"/>
  <c r="H309" i="3"/>
  <c r="J309" i="3"/>
  <c r="I309" i="3"/>
  <c r="E308" i="3"/>
  <c r="D308" i="3"/>
  <c r="F308" i="3"/>
  <c r="K308" i="3"/>
  <c r="J308" i="3"/>
  <c r="G308" i="3"/>
  <c r="E307" i="3"/>
  <c r="G307" i="3"/>
  <c r="D307" i="3"/>
  <c r="I307" i="3"/>
  <c r="H307" i="3"/>
  <c r="K307" i="3"/>
  <c r="E306" i="3"/>
  <c r="G306" i="3"/>
  <c r="D306" i="3"/>
  <c r="F306" i="3"/>
  <c r="H306" i="3"/>
  <c r="L306" i="3"/>
  <c r="K306" i="3"/>
  <c r="J306" i="3"/>
  <c r="I306" i="3"/>
  <c r="E305" i="3"/>
  <c r="D305" i="3"/>
  <c r="L305" i="3"/>
  <c r="F305" i="3"/>
  <c r="H305" i="3"/>
  <c r="K305" i="3"/>
  <c r="J305" i="3"/>
  <c r="I305" i="3"/>
  <c r="G305" i="3"/>
  <c r="E304" i="3"/>
  <c r="G304" i="3"/>
  <c r="D304" i="3"/>
  <c r="F304" i="3"/>
  <c r="H304" i="3"/>
  <c r="L304" i="3"/>
  <c r="J304" i="3"/>
  <c r="I304" i="3"/>
  <c r="E303" i="3"/>
  <c r="L303" i="3"/>
  <c r="D303" i="3"/>
  <c r="H303" i="3"/>
  <c r="K303" i="3"/>
  <c r="I303" i="3"/>
  <c r="E302" i="3"/>
  <c r="G302" i="3"/>
  <c r="D302" i="3"/>
  <c r="F302" i="3"/>
  <c r="J302" i="3"/>
  <c r="E301" i="3"/>
  <c r="G301" i="3"/>
  <c r="D301" i="3"/>
  <c r="H301" i="3"/>
  <c r="L301" i="3"/>
  <c r="I301" i="3"/>
  <c r="E300" i="3"/>
  <c r="D300" i="3"/>
  <c r="L300" i="3"/>
  <c r="F300" i="3"/>
  <c r="K300" i="3"/>
  <c r="J300" i="3"/>
  <c r="G300" i="3"/>
  <c r="E299" i="3"/>
  <c r="G299" i="3"/>
  <c r="D299" i="3"/>
  <c r="H299" i="3"/>
  <c r="K299" i="3"/>
  <c r="E298" i="3"/>
  <c r="D298" i="3"/>
  <c r="F298" i="3"/>
  <c r="H298" i="3"/>
  <c r="L298" i="3"/>
  <c r="K298" i="3"/>
  <c r="J298" i="3"/>
  <c r="I298" i="3"/>
  <c r="G298" i="3"/>
  <c r="E297" i="3"/>
  <c r="D297" i="3"/>
  <c r="L297" i="3"/>
  <c r="F297" i="3"/>
  <c r="H297" i="3"/>
  <c r="K297" i="3"/>
  <c r="J297" i="3"/>
  <c r="I297" i="3"/>
  <c r="G297" i="3"/>
  <c r="E296" i="3"/>
  <c r="D296" i="3"/>
  <c r="F296" i="3"/>
  <c r="H296" i="3"/>
  <c r="L296" i="3"/>
  <c r="J296" i="3"/>
  <c r="I296" i="3"/>
  <c r="G296" i="3"/>
  <c r="E295" i="3"/>
  <c r="L295" i="3"/>
  <c r="D295" i="3"/>
  <c r="H295" i="3"/>
  <c r="K295" i="3"/>
  <c r="I295" i="3"/>
  <c r="E294" i="3"/>
  <c r="D294" i="3"/>
  <c r="L294" i="3"/>
  <c r="F294" i="3"/>
  <c r="J294" i="3"/>
  <c r="G294" i="3"/>
  <c r="E293" i="3"/>
  <c r="G293" i="3"/>
  <c r="D293" i="3"/>
  <c r="H293" i="3"/>
  <c r="L293" i="3"/>
  <c r="I293" i="3"/>
  <c r="E292" i="3"/>
  <c r="D292" i="3"/>
  <c r="J292" i="3"/>
  <c r="K292" i="3"/>
  <c r="G292" i="3"/>
  <c r="E291" i="3"/>
  <c r="G291" i="3"/>
  <c r="D291" i="3"/>
  <c r="L291" i="3"/>
  <c r="K291" i="3"/>
  <c r="I291" i="3"/>
  <c r="E290" i="3"/>
  <c r="D290" i="3"/>
  <c r="F290" i="3"/>
  <c r="H290" i="3"/>
  <c r="L290" i="3"/>
  <c r="K290" i="3"/>
  <c r="J290" i="3"/>
  <c r="I290" i="3"/>
  <c r="G290" i="3"/>
  <c r="E289" i="3"/>
  <c r="D289" i="3"/>
  <c r="L289" i="3"/>
  <c r="H289" i="3"/>
  <c r="K289" i="3"/>
  <c r="J289" i="3"/>
  <c r="I289" i="3"/>
  <c r="G289" i="3"/>
  <c r="E288" i="3"/>
  <c r="D288" i="3"/>
  <c r="F288" i="3"/>
  <c r="H288" i="3"/>
  <c r="L288" i="3"/>
  <c r="J288" i="3"/>
  <c r="I288" i="3"/>
  <c r="E287" i="3"/>
  <c r="L287" i="3"/>
  <c r="D287" i="3"/>
  <c r="H287" i="3"/>
  <c r="K287" i="3"/>
  <c r="I287" i="3"/>
  <c r="G287" i="3"/>
  <c r="E286" i="3"/>
  <c r="D286" i="3"/>
  <c r="J286" i="3"/>
  <c r="G286" i="3"/>
  <c r="E285" i="3"/>
  <c r="G285" i="3"/>
  <c r="D285" i="3"/>
  <c r="H285" i="3"/>
  <c r="K285" i="3"/>
  <c r="I285" i="3"/>
  <c r="E284" i="3"/>
  <c r="D284" i="3"/>
  <c r="K284" i="3"/>
  <c r="G284" i="3"/>
  <c r="E283" i="3"/>
  <c r="D283" i="3"/>
  <c r="L283" i="3"/>
  <c r="F283" i="3"/>
  <c r="H283" i="3"/>
  <c r="K283" i="3"/>
  <c r="J283" i="3"/>
  <c r="I283" i="3"/>
  <c r="G283" i="3"/>
  <c r="E282" i="3"/>
  <c r="D282" i="3"/>
  <c r="F282" i="3"/>
  <c r="H282" i="3"/>
  <c r="L282" i="3"/>
  <c r="J282" i="3"/>
  <c r="I282" i="3"/>
  <c r="E281" i="3"/>
  <c r="D281" i="3"/>
  <c r="F281" i="3"/>
  <c r="K281" i="3"/>
  <c r="J281" i="3"/>
  <c r="G281" i="3"/>
  <c r="E280" i="3"/>
  <c r="D280" i="3"/>
  <c r="F280" i="3"/>
  <c r="H280" i="3"/>
  <c r="L280" i="3"/>
  <c r="J280" i="3"/>
  <c r="I280" i="3"/>
  <c r="G280" i="3"/>
  <c r="E279" i="3"/>
  <c r="D279" i="3"/>
  <c r="H279" i="3"/>
  <c r="K279" i="3"/>
  <c r="E278" i="3"/>
  <c r="D278" i="3"/>
  <c r="F278" i="3"/>
  <c r="L278" i="3"/>
  <c r="J278" i="3"/>
  <c r="G278" i="3"/>
  <c r="E277" i="3"/>
  <c r="G277" i="3"/>
  <c r="D277" i="3"/>
  <c r="L277" i="3"/>
  <c r="H277" i="3"/>
  <c r="K277" i="3"/>
  <c r="I277" i="3"/>
  <c r="E276" i="3"/>
  <c r="D276" i="3"/>
  <c r="F276" i="3"/>
  <c r="L276" i="3"/>
  <c r="J276" i="3"/>
  <c r="E275" i="3"/>
  <c r="G275" i="3"/>
  <c r="D275" i="3"/>
  <c r="F275" i="3"/>
  <c r="H275" i="3"/>
  <c r="L275" i="3"/>
  <c r="K275" i="3"/>
  <c r="J275" i="3"/>
  <c r="I275" i="3"/>
  <c r="E274" i="3"/>
  <c r="G274" i="3"/>
  <c r="D274" i="3"/>
  <c r="F274" i="3"/>
  <c r="H274" i="3"/>
  <c r="J274" i="3"/>
  <c r="I274" i="3"/>
  <c r="E273" i="3"/>
  <c r="D273" i="3"/>
  <c r="L273" i="3"/>
  <c r="F273" i="3"/>
  <c r="H273" i="3"/>
  <c r="J273" i="3"/>
  <c r="I273" i="3"/>
  <c r="G273" i="3"/>
  <c r="E272" i="3"/>
  <c r="D272" i="3"/>
  <c r="F272" i="3"/>
  <c r="H272" i="3"/>
  <c r="L272" i="3"/>
  <c r="J272" i="3"/>
  <c r="I272" i="3"/>
  <c r="G272" i="3"/>
  <c r="E271" i="3"/>
  <c r="D271" i="3"/>
  <c r="K271" i="3"/>
  <c r="H271" i="3"/>
  <c r="I271" i="3"/>
  <c r="G271" i="3"/>
  <c r="E270" i="3"/>
  <c r="D270" i="3"/>
  <c r="F270" i="3"/>
  <c r="L270" i="3"/>
  <c r="J270" i="3"/>
  <c r="E269" i="3"/>
  <c r="G269" i="3"/>
  <c r="D269" i="3"/>
  <c r="H269" i="3"/>
  <c r="K269" i="3"/>
  <c r="E268" i="3"/>
  <c r="D268" i="3"/>
  <c r="F268" i="3"/>
  <c r="G268" i="3"/>
  <c r="E267" i="3"/>
  <c r="D267" i="3"/>
  <c r="F267" i="3"/>
  <c r="H267" i="3"/>
  <c r="L267" i="3"/>
  <c r="K267" i="3"/>
  <c r="J267" i="3"/>
  <c r="I267" i="3"/>
  <c r="G267" i="3"/>
  <c r="E266" i="3"/>
  <c r="G266" i="3"/>
  <c r="D266" i="3"/>
  <c r="F266" i="3"/>
  <c r="H266" i="3"/>
  <c r="L266" i="3"/>
  <c r="K266" i="3"/>
  <c r="J266" i="3"/>
  <c r="I266" i="3"/>
  <c r="E265" i="3"/>
  <c r="D265" i="3"/>
  <c r="L265" i="3"/>
  <c r="F265" i="3"/>
  <c r="H265" i="3"/>
  <c r="K265" i="3"/>
  <c r="J265" i="3"/>
  <c r="I265" i="3"/>
  <c r="G265" i="3"/>
  <c r="E264" i="3"/>
  <c r="D264" i="3"/>
  <c r="F264" i="3"/>
  <c r="H264" i="3"/>
  <c r="J264" i="3"/>
  <c r="I264" i="3"/>
  <c r="E263" i="3"/>
  <c r="L263" i="3"/>
  <c r="D263" i="3"/>
  <c r="H263" i="3"/>
  <c r="K263" i="3"/>
  <c r="I263" i="3"/>
  <c r="G263" i="3"/>
  <c r="E262" i="3"/>
  <c r="D262" i="3"/>
  <c r="G262" i="3"/>
  <c r="E261" i="3"/>
  <c r="D261" i="3"/>
  <c r="H261" i="3"/>
  <c r="I261" i="3"/>
  <c r="E260" i="3"/>
  <c r="D260" i="3"/>
  <c r="J260" i="3"/>
  <c r="F260" i="3"/>
  <c r="K260" i="3"/>
  <c r="G260" i="3"/>
  <c r="E259" i="3"/>
  <c r="D259" i="3"/>
  <c r="H259" i="3"/>
  <c r="I259" i="3"/>
  <c r="G259" i="3"/>
  <c r="E258" i="3"/>
  <c r="D258" i="3"/>
  <c r="F258" i="3"/>
  <c r="H258" i="3"/>
  <c r="L258" i="3"/>
  <c r="K258" i="3"/>
  <c r="J258" i="3"/>
  <c r="I258" i="3"/>
  <c r="G258" i="3"/>
  <c r="E257" i="3"/>
  <c r="D257" i="3"/>
  <c r="F257" i="3"/>
  <c r="H257" i="3"/>
  <c r="J257" i="3"/>
  <c r="G257" i="3"/>
  <c r="E256" i="3"/>
  <c r="L256" i="3"/>
  <c r="D256" i="3"/>
  <c r="F256" i="3"/>
  <c r="H256" i="3"/>
  <c r="J256" i="3"/>
  <c r="I256" i="3"/>
  <c r="G256" i="3"/>
  <c r="E255" i="3"/>
  <c r="D255" i="3"/>
  <c r="H255" i="3"/>
  <c r="I255" i="3"/>
  <c r="G255" i="3"/>
  <c r="E254" i="3"/>
  <c r="D254" i="3"/>
  <c r="F254" i="3"/>
  <c r="L254" i="3"/>
  <c r="J254" i="3"/>
  <c r="G254" i="3"/>
  <c r="E253" i="3"/>
  <c r="G253" i="3"/>
  <c r="D253" i="3"/>
  <c r="E252" i="3"/>
  <c r="K252" i="3"/>
  <c r="D252" i="3"/>
  <c r="F252" i="3"/>
  <c r="L252" i="3"/>
  <c r="J252" i="3"/>
  <c r="G252" i="3"/>
  <c r="E251" i="3"/>
  <c r="D251" i="3"/>
  <c r="L251" i="3"/>
  <c r="F251" i="3"/>
  <c r="K251" i="3"/>
  <c r="G251" i="3"/>
  <c r="E250" i="3"/>
  <c r="D250" i="3"/>
  <c r="F250" i="3"/>
  <c r="H250" i="3"/>
  <c r="L250" i="3"/>
  <c r="K250" i="3"/>
  <c r="J250" i="3"/>
  <c r="I250" i="3"/>
  <c r="G250" i="3"/>
  <c r="E249" i="3"/>
  <c r="D249" i="3"/>
  <c r="L249" i="3"/>
  <c r="F249" i="3"/>
  <c r="H249" i="3"/>
  <c r="K249" i="3"/>
  <c r="J249" i="3"/>
  <c r="I249" i="3"/>
  <c r="G249" i="3"/>
  <c r="E248" i="3"/>
  <c r="G248" i="3"/>
  <c r="D248" i="3"/>
  <c r="F248" i="3"/>
  <c r="H248" i="3"/>
  <c r="J248" i="3"/>
  <c r="I248" i="3"/>
  <c r="E247" i="3"/>
  <c r="L247" i="3"/>
  <c r="D247" i="3"/>
  <c r="H247" i="3"/>
  <c r="K247" i="3"/>
  <c r="I247" i="3"/>
  <c r="E246" i="3"/>
  <c r="D246" i="3"/>
  <c r="F246" i="3"/>
  <c r="J246" i="3"/>
  <c r="G246" i="3"/>
  <c r="E245" i="3"/>
  <c r="D245" i="3"/>
  <c r="L245" i="3"/>
  <c r="H245" i="3"/>
  <c r="K245" i="3"/>
  <c r="E244" i="3"/>
  <c r="D244" i="3"/>
  <c r="F244" i="3"/>
  <c r="G244" i="3"/>
  <c r="E243" i="3"/>
  <c r="D243" i="3"/>
  <c r="F243" i="3"/>
  <c r="J243" i="3"/>
  <c r="I243" i="3"/>
  <c r="G243" i="3"/>
  <c r="E242" i="3"/>
  <c r="K242" i="3"/>
  <c r="D242" i="3"/>
  <c r="F242" i="3"/>
  <c r="H242" i="3"/>
  <c r="J242" i="3"/>
  <c r="I242" i="3"/>
  <c r="G242" i="3"/>
  <c r="E241" i="3"/>
  <c r="D241" i="3"/>
  <c r="K241" i="3"/>
  <c r="F241" i="3"/>
  <c r="J241" i="3"/>
  <c r="G241" i="3"/>
  <c r="E240" i="3"/>
  <c r="D240" i="3"/>
  <c r="F240" i="3"/>
  <c r="H240" i="3"/>
  <c r="L240" i="3"/>
  <c r="J240" i="3"/>
  <c r="I240" i="3"/>
  <c r="G240" i="3"/>
  <c r="E239" i="3"/>
  <c r="D239" i="3"/>
  <c r="H239" i="3"/>
  <c r="K239" i="3"/>
  <c r="I239" i="3"/>
  <c r="E238" i="3"/>
  <c r="D238" i="3"/>
  <c r="F238" i="3"/>
  <c r="L238" i="3"/>
  <c r="J238" i="3"/>
  <c r="G238" i="3"/>
  <c r="E237" i="3"/>
  <c r="G237" i="3"/>
  <c r="D237" i="3"/>
  <c r="E236" i="3"/>
  <c r="D236" i="3"/>
  <c r="F236" i="3"/>
  <c r="J236" i="3"/>
  <c r="E235" i="3"/>
  <c r="D235" i="3"/>
  <c r="H235" i="3"/>
  <c r="F235" i="3"/>
  <c r="K235" i="3"/>
  <c r="I235" i="3"/>
  <c r="G235" i="3"/>
  <c r="E234" i="3"/>
  <c r="D234" i="3"/>
  <c r="F234" i="3"/>
  <c r="H234" i="3"/>
  <c r="L234" i="3"/>
  <c r="K234" i="3"/>
  <c r="J234" i="3"/>
  <c r="I234" i="3"/>
  <c r="G234" i="3"/>
  <c r="E233" i="3"/>
  <c r="D233" i="3"/>
  <c r="H233" i="3"/>
  <c r="K233" i="3"/>
  <c r="J233" i="3"/>
  <c r="I233" i="3"/>
  <c r="G233" i="3"/>
  <c r="E232" i="3"/>
  <c r="L232" i="3"/>
  <c r="D232" i="3"/>
  <c r="F232" i="3"/>
  <c r="H232" i="3"/>
  <c r="J232" i="3"/>
  <c r="I232" i="3"/>
  <c r="G232" i="3"/>
  <c r="E231" i="3"/>
  <c r="D231" i="3"/>
  <c r="K231" i="3"/>
  <c r="I231" i="3"/>
  <c r="G231" i="3"/>
  <c r="E230" i="3"/>
  <c r="D230" i="3"/>
  <c r="F230" i="3"/>
  <c r="J230" i="3"/>
  <c r="G230" i="3"/>
  <c r="E229" i="3"/>
  <c r="G229" i="3"/>
  <c r="D229" i="3"/>
  <c r="H229" i="3"/>
  <c r="E228" i="3"/>
  <c r="D228" i="3"/>
  <c r="G228" i="3"/>
  <c r="E227" i="3"/>
  <c r="G227" i="3"/>
  <c r="D227" i="3"/>
  <c r="L227" i="3"/>
  <c r="F227" i="3"/>
  <c r="H227" i="3"/>
  <c r="K227" i="3"/>
  <c r="I227" i="3"/>
  <c r="E226" i="3"/>
  <c r="G226" i="3"/>
  <c r="D226" i="3"/>
  <c r="F226" i="3"/>
  <c r="H226" i="3"/>
  <c r="K226" i="3"/>
  <c r="J226" i="3"/>
  <c r="I226" i="3"/>
  <c r="E225" i="3"/>
  <c r="D225" i="3"/>
  <c r="L225" i="3"/>
  <c r="H225" i="3"/>
  <c r="K225" i="3"/>
  <c r="J225" i="3"/>
  <c r="I225" i="3"/>
  <c r="G225" i="3"/>
  <c r="E224" i="3"/>
  <c r="D224" i="3"/>
  <c r="F224" i="3"/>
  <c r="H224" i="3"/>
  <c r="K224" i="3"/>
  <c r="J224" i="3"/>
  <c r="I224" i="3"/>
  <c r="G224" i="3"/>
  <c r="E223" i="3"/>
  <c r="G223" i="3"/>
  <c r="D223" i="3"/>
  <c r="F223" i="3"/>
  <c r="L223" i="3"/>
  <c r="J223" i="3"/>
  <c r="E222" i="3"/>
  <c r="G222" i="3"/>
  <c r="D222" i="3"/>
  <c r="I222" i="3"/>
  <c r="H222" i="3"/>
  <c r="K222" i="3"/>
  <c r="E221" i="3"/>
  <c r="D221" i="3"/>
  <c r="J221" i="3"/>
  <c r="K221" i="3"/>
  <c r="G221" i="3"/>
  <c r="E220" i="3"/>
  <c r="G220" i="3"/>
  <c r="D220" i="3"/>
  <c r="I220" i="3"/>
  <c r="F220" i="3"/>
  <c r="H220" i="3"/>
  <c r="L220" i="3"/>
  <c r="K220" i="3"/>
  <c r="J220" i="3"/>
  <c r="E219" i="3"/>
  <c r="D219" i="3"/>
  <c r="F219" i="3"/>
  <c r="H219" i="3"/>
  <c r="L219" i="3"/>
  <c r="K219" i="3"/>
  <c r="J219" i="3"/>
  <c r="I219" i="3"/>
  <c r="G219" i="3"/>
  <c r="E218" i="3"/>
  <c r="D218" i="3"/>
  <c r="L218" i="3"/>
  <c r="H218" i="3"/>
  <c r="J218" i="3"/>
  <c r="G218" i="3"/>
  <c r="E217" i="3"/>
  <c r="G217" i="3"/>
  <c r="D217" i="3"/>
  <c r="F217" i="3"/>
  <c r="H217" i="3"/>
  <c r="L217" i="3"/>
  <c r="J217" i="3"/>
  <c r="I217" i="3"/>
  <c r="E216" i="3"/>
  <c r="D216" i="3"/>
  <c r="I216" i="3"/>
  <c r="E215" i="3"/>
  <c r="D215" i="3"/>
  <c r="F215" i="3"/>
  <c r="J215" i="3"/>
  <c r="G215" i="3"/>
  <c r="E214" i="3"/>
  <c r="G214" i="3"/>
  <c r="D214" i="3"/>
  <c r="I214" i="3"/>
  <c r="K214" i="3"/>
  <c r="E213" i="3"/>
  <c r="K213" i="3"/>
  <c r="D213" i="3"/>
  <c r="F213" i="3"/>
  <c r="L213" i="3"/>
  <c r="J213" i="3"/>
  <c r="G213" i="3"/>
  <c r="E212" i="3"/>
  <c r="G212" i="3"/>
  <c r="D212" i="3"/>
  <c r="I212" i="3"/>
  <c r="F212" i="3"/>
  <c r="L212" i="3"/>
  <c r="K212" i="3"/>
  <c r="J212" i="3"/>
  <c r="E211" i="3"/>
  <c r="K211" i="3"/>
  <c r="D211" i="3"/>
  <c r="F211" i="3"/>
  <c r="H211" i="3"/>
  <c r="L211" i="3"/>
  <c r="J211" i="3"/>
  <c r="I211" i="3"/>
  <c r="G211" i="3"/>
  <c r="E210" i="3"/>
  <c r="D210" i="3"/>
  <c r="L210" i="3"/>
  <c r="F210" i="3"/>
  <c r="J210" i="3"/>
  <c r="G210" i="3"/>
  <c r="E209" i="3"/>
  <c r="D209" i="3"/>
  <c r="F209" i="3"/>
  <c r="H209" i="3"/>
  <c r="L209" i="3"/>
  <c r="J209" i="3"/>
  <c r="I209" i="3"/>
  <c r="G209" i="3"/>
  <c r="E208" i="3"/>
  <c r="D208" i="3"/>
  <c r="H208" i="3"/>
  <c r="I208" i="3"/>
  <c r="E207" i="3"/>
  <c r="D207" i="3"/>
  <c r="F207" i="3"/>
  <c r="L207" i="3"/>
  <c r="J207" i="3"/>
  <c r="E206" i="3"/>
  <c r="G206" i="3"/>
  <c r="D206" i="3"/>
  <c r="I206" i="3"/>
  <c r="L206" i="3"/>
  <c r="E205" i="3"/>
  <c r="K205" i="3"/>
  <c r="D205" i="3"/>
  <c r="F205" i="3"/>
  <c r="L205" i="3"/>
  <c r="J205" i="3"/>
  <c r="E204" i="3"/>
  <c r="G204" i="3"/>
  <c r="D204" i="3"/>
  <c r="L204" i="3"/>
  <c r="K204" i="3"/>
  <c r="E203" i="3"/>
  <c r="G203" i="3"/>
  <c r="D203" i="3"/>
  <c r="F203" i="3"/>
  <c r="H203" i="3"/>
  <c r="L203" i="3"/>
  <c r="J203" i="3"/>
  <c r="I203" i="3"/>
  <c r="E202" i="3"/>
  <c r="D202" i="3"/>
  <c r="L202" i="3"/>
  <c r="F202" i="3"/>
  <c r="K202" i="3"/>
  <c r="J202" i="3"/>
  <c r="G202" i="3"/>
  <c r="E201" i="3"/>
  <c r="D201" i="3"/>
  <c r="F201" i="3"/>
  <c r="H201" i="3"/>
  <c r="L201" i="3"/>
  <c r="J201" i="3"/>
  <c r="I201" i="3"/>
  <c r="G201" i="3"/>
  <c r="E200" i="3"/>
  <c r="L200" i="3"/>
  <c r="D200" i="3"/>
  <c r="H200" i="3"/>
  <c r="K200" i="3"/>
  <c r="I200" i="3"/>
  <c r="E199" i="3"/>
  <c r="G199" i="3"/>
  <c r="D199" i="3"/>
  <c r="F199" i="3"/>
  <c r="L199" i="3"/>
  <c r="J199" i="3"/>
  <c r="E198" i="3"/>
  <c r="G198" i="3"/>
  <c r="D198" i="3"/>
  <c r="L198" i="3"/>
  <c r="H198" i="3"/>
  <c r="K198" i="3"/>
  <c r="I198" i="3"/>
  <c r="E197" i="3"/>
  <c r="K197" i="3"/>
  <c r="D197" i="3"/>
  <c r="F197" i="3"/>
  <c r="L197" i="3"/>
  <c r="J197" i="3"/>
  <c r="E196" i="3"/>
  <c r="G196" i="3"/>
  <c r="D196" i="3"/>
  <c r="F196" i="3"/>
  <c r="H196" i="3"/>
  <c r="L196" i="3"/>
  <c r="K196" i="3"/>
  <c r="J196" i="3"/>
  <c r="I196" i="3"/>
  <c r="E195" i="3"/>
  <c r="K195" i="3"/>
  <c r="D195" i="3"/>
  <c r="F195" i="3"/>
  <c r="H195" i="3"/>
  <c r="L195" i="3"/>
  <c r="J195" i="3"/>
  <c r="I195" i="3"/>
  <c r="G195" i="3"/>
  <c r="E194" i="3"/>
  <c r="D194" i="3"/>
  <c r="L194" i="3"/>
  <c r="F194" i="3"/>
  <c r="H194" i="3"/>
  <c r="J194" i="3"/>
  <c r="I194" i="3"/>
  <c r="G194" i="3"/>
  <c r="E193" i="3"/>
  <c r="D193" i="3"/>
  <c r="F193" i="3"/>
  <c r="H193" i="3"/>
  <c r="L193" i="3"/>
  <c r="J193" i="3"/>
  <c r="I193" i="3"/>
  <c r="G193" i="3"/>
  <c r="E192" i="3"/>
  <c r="D192" i="3"/>
  <c r="K192" i="3"/>
  <c r="H192" i="3"/>
  <c r="I192" i="3"/>
  <c r="G192" i="3"/>
  <c r="E191" i="3"/>
  <c r="D191" i="3"/>
  <c r="F191" i="3"/>
  <c r="J191" i="3"/>
  <c r="G191" i="3"/>
  <c r="E190" i="3"/>
  <c r="G190" i="3"/>
  <c r="D190" i="3"/>
  <c r="K190" i="3"/>
  <c r="H190" i="3"/>
  <c r="E189" i="3"/>
  <c r="D189" i="3"/>
  <c r="K189" i="3"/>
  <c r="G189" i="3"/>
  <c r="E188" i="3"/>
  <c r="D188" i="3"/>
  <c r="I188" i="3"/>
  <c r="F188" i="3"/>
  <c r="H188" i="3"/>
  <c r="L188" i="3"/>
  <c r="K188" i="3"/>
  <c r="J188" i="3"/>
  <c r="G188" i="3"/>
  <c r="E187" i="3"/>
  <c r="D187" i="3"/>
  <c r="F187" i="3"/>
  <c r="H187" i="3"/>
  <c r="K187" i="3"/>
  <c r="J187" i="3"/>
  <c r="I187" i="3"/>
  <c r="E186" i="3"/>
  <c r="D186" i="3"/>
  <c r="L186" i="3"/>
  <c r="F186" i="3"/>
  <c r="H186" i="3"/>
  <c r="K186" i="3"/>
  <c r="J186" i="3"/>
  <c r="I186" i="3"/>
  <c r="G186" i="3"/>
  <c r="E185" i="3"/>
  <c r="D185" i="3"/>
  <c r="F185" i="3"/>
  <c r="H185" i="3"/>
  <c r="J185" i="3"/>
  <c r="I185" i="3"/>
  <c r="E184" i="3"/>
  <c r="D184" i="3"/>
  <c r="H184" i="3"/>
  <c r="I184" i="3"/>
  <c r="E183" i="3"/>
  <c r="D183" i="3"/>
  <c r="F183" i="3"/>
  <c r="G183" i="3"/>
  <c r="E182" i="3"/>
  <c r="D182" i="3"/>
  <c r="K182" i="3"/>
  <c r="H182" i="3"/>
  <c r="J182" i="3"/>
  <c r="G182" i="3"/>
  <c r="E181" i="3"/>
  <c r="D181" i="3"/>
  <c r="F181" i="3"/>
  <c r="H181" i="3"/>
  <c r="J181" i="3"/>
  <c r="I181" i="3"/>
  <c r="G181" i="3"/>
  <c r="E180" i="3"/>
  <c r="D180" i="3"/>
  <c r="G180" i="3"/>
  <c r="E179" i="3"/>
  <c r="D179" i="3"/>
  <c r="H179" i="3"/>
  <c r="F179" i="3"/>
  <c r="L179" i="3"/>
  <c r="J179" i="3"/>
  <c r="E178" i="3"/>
  <c r="D178" i="3"/>
  <c r="H178" i="3"/>
  <c r="K178" i="3"/>
  <c r="E177" i="3"/>
  <c r="D177" i="3"/>
  <c r="L177" i="3"/>
  <c r="F177" i="3"/>
  <c r="J177" i="3"/>
  <c r="G177" i="3"/>
  <c r="E176" i="3"/>
  <c r="D176" i="3"/>
  <c r="F176" i="3"/>
  <c r="H176" i="3"/>
  <c r="L176" i="3"/>
  <c r="K176" i="3"/>
  <c r="J176" i="3"/>
  <c r="I176" i="3"/>
  <c r="G176" i="3"/>
  <c r="E175" i="3"/>
  <c r="D175" i="3"/>
  <c r="F175" i="3"/>
  <c r="H175" i="3"/>
  <c r="K175" i="3"/>
  <c r="J175" i="3"/>
  <c r="I175" i="3"/>
  <c r="E174" i="3"/>
  <c r="D174" i="3"/>
  <c r="F174" i="3"/>
  <c r="H174" i="3"/>
  <c r="J174" i="3"/>
  <c r="G174" i="3"/>
  <c r="E173" i="3"/>
  <c r="D173" i="3"/>
  <c r="F173" i="3"/>
  <c r="H173" i="3"/>
  <c r="L173" i="3"/>
  <c r="J173" i="3"/>
  <c r="I173" i="3"/>
  <c r="E172" i="3"/>
  <c r="D172" i="3"/>
  <c r="I172" i="3"/>
  <c r="G172" i="3"/>
  <c r="E171" i="3"/>
  <c r="D171" i="3"/>
  <c r="F171" i="3"/>
  <c r="G171" i="3"/>
  <c r="E170" i="3"/>
  <c r="D170" i="3"/>
  <c r="H170" i="3"/>
  <c r="L170" i="3"/>
  <c r="I170" i="3"/>
  <c r="E169" i="3"/>
  <c r="D169" i="3"/>
  <c r="F169" i="3"/>
  <c r="G169" i="3"/>
  <c r="E168" i="3"/>
  <c r="D168" i="3"/>
  <c r="J168" i="3"/>
  <c r="F168" i="3"/>
  <c r="K168" i="3"/>
  <c r="G168" i="3"/>
  <c r="E167" i="3"/>
  <c r="K167" i="3"/>
  <c r="D167" i="3"/>
  <c r="F167" i="3"/>
  <c r="H167" i="3"/>
  <c r="L167" i="3"/>
  <c r="J167" i="3"/>
  <c r="I167" i="3"/>
  <c r="G167" i="3"/>
  <c r="E166" i="3"/>
  <c r="D166" i="3"/>
  <c r="G166" i="3"/>
  <c r="E165" i="3"/>
  <c r="D165" i="3"/>
  <c r="F165" i="3"/>
  <c r="H165" i="3"/>
  <c r="L165" i="3"/>
  <c r="J165" i="3"/>
  <c r="I165" i="3"/>
  <c r="G165" i="3"/>
  <c r="E164" i="3"/>
  <c r="D164" i="3"/>
  <c r="H164" i="3"/>
  <c r="I164" i="3"/>
  <c r="G164" i="3"/>
  <c r="E163" i="3"/>
  <c r="G163" i="3"/>
  <c r="D163" i="3"/>
  <c r="F163" i="3"/>
  <c r="J163" i="3"/>
  <c r="E162" i="3"/>
  <c r="G162" i="3"/>
  <c r="D162" i="3"/>
  <c r="H162" i="3"/>
  <c r="E161" i="3"/>
  <c r="D161" i="3"/>
  <c r="F161" i="3"/>
  <c r="J161" i="3"/>
  <c r="E160" i="3"/>
  <c r="D160" i="3"/>
  <c r="I160" i="3"/>
  <c r="F160" i="3"/>
  <c r="K160" i="3"/>
  <c r="G160" i="3"/>
  <c r="E159" i="3"/>
  <c r="D159" i="3"/>
  <c r="F159" i="3"/>
  <c r="H159" i="3"/>
  <c r="K159" i="3"/>
  <c r="J159" i="3"/>
  <c r="I159" i="3"/>
  <c r="E158" i="3"/>
  <c r="D158" i="3"/>
  <c r="L158" i="3"/>
  <c r="F158" i="3"/>
  <c r="H158" i="3"/>
  <c r="K158" i="3"/>
  <c r="J158" i="3"/>
  <c r="I158" i="3"/>
  <c r="G158" i="3"/>
  <c r="E157" i="3"/>
  <c r="D157" i="3"/>
  <c r="F157" i="3"/>
  <c r="H157" i="3"/>
  <c r="L157" i="3"/>
  <c r="J157" i="3"/>
  <c r="I157" i="3"/>
  <c r="G157" i="3"/>
  <c r="E156" i="3"/>
  <c r="L156" i="3"/>
  <c r="D156" i="3"/>
  <c r="H156" i="3"/>
  <c r="I156" i="3"/>
  <c r="E155" i="3"/>
  <c r="D155" i="3"/>
  <c r="F155" i="3"/>
  <c r="L155" i="3"/>
  <c r="E154" i="3"/>
  <c r="D154" i="3"/>
  <c r="H154" i="3"/>
  <c r="L154" i="3"/>
  <c r="I154" i="3"/>
  <c r="E153" i="3"/>
  <c r="D153" i="3"/>
  <c r="G153" i="3"/>
  <c r="E152" i="3"/>
  <c r="D152" i="3"/>
  <c r="H152" i="3"/>
  <c r="K152" i="3"/>
  <c r="I152" i="3"/>
  <c r="G152" i="3"/>
  <c r="E151" i="3"/>
  <c r="G151" i="3"/>
  <c r="D151" i="3"/>
  <c r="F151" i="3"/>
  <c r="H151" i="3"/>
  <c r="J151" i="3"/>
  <c r="I151" i="3"/>
  <c r="E150" i="3"/>
  <c r="D150" i="3"/>
  <c r="F150" i="3"/>
  <c r="G150" i="3"/>
  <c r="E149" i="3"/>
  <c r="G149" i="3"/>
  <c r="D149" i="3"/>
  <c r="F149" i="3"/>
  <c r="H149" i="3"/>
  <c r="J149" i="3"/>
  <c r="I149" i="3"/>
  <c r="E148" i="3"/>
  <c r="D148" i="3"/>
  <c r="I148" i="3"/>
  <c r="H148" i="3"/>
  <c r="K148" i="3"/>
  <c r="E147" i="3"/>
  <c r="D147" i="3"/>
  <c r="J147" i="3"/>
  <c r="L147" i="3"/>
  <c r="G147" i="3"/>
  <c r="E146" i="3"/>
  <c r="G146" i="3"/>
  <c r="D146" i="3"/>
  <c r="E145" i="3"/>
  <c r="K145" i="3"/>
  <c r="D145" i="3"/>
  <c r="F145" i="3"/>
  <c r="J145" i="3"/>
  <c r="E144" i="3"/>
  <c r="D144" i="3"/>
  <c r="F144" i="3"/>
  <c r="H144" i="3"/>
  <c r="L144" i="3"/>
  <c r="K144" i="3"/>
  <c r="J144" i="3"/>
  <c r="I144" i="3"/>
  <c r="G144" i="3"/>
  <c r="E143" i="3"/>
  <c r="G143" i="3"/>
  <c r="D143" i="3"/>
  <c r="F143" i="3"/>
  <c r="H143" i="3"/>
  <c r="L143" i="3"/>
  <c r="K143" i="3"/>
  <c r="J143" i="3"/>
  <c r="I143" i="3"/>
  <c r="E142" i="3"/>
  <c r="D142" i="3"/>
  <c r="G142" i="3"/>
  <c r="E141" i="3"/>
  <c r="D141" i="3"/>
  <c r="F141" i="3"/>
  <c r="H141" i="3"/>
  <c r="L141" i="3"/>
  <c r="J141" i="3"/>
  <c r="I141" i="3"/>
  <c r="E140" i="3"/>
  <c r="D140" i="3"/>
  <c r="G140" i="3"/>
  <c r="E139" i="3"/>
  <c r="D139" i="3"/>
  <c r="F139" i="3"/>
  <c r="J139" i="3"/>
  <c r="G139" i="3"/>
  <c r="E138" i="3"/>
  <c r="D138" i="3"/>
  <c r="H138" i="3"/>
  <c r="L138" i="3"/>
  <c r="I138" i="3"/>
  <c r="E137" i="3"/>
  <c r="K137" i="3"/>
  <c r="D137" i="3"/>
  <c r="F137" i="3"/>
  <c r="L137" i="3"/>
  <c r="G137" i="3"/>
  <c r="E136" i="3"/>
  <c r="G136" i="3"/>
  <c r="D136" i="3"/>
  <c r="J136" i="3"/>
  <c r="E135" i="3"/>
  <c r="D135" i="3"/>
  <c r="F135" i="3"/>
  <c r="H135" i="3"/>
  <c r="J135" i="3"/>
  <c r="I135" i="3"/>
  <c r="E134" i="3"/>
  <c r="D134" i="3"/>
  <c r="L134" i="3"/>
  <c r="F134" i="3"/>
  <c r="H134" i="3"/>
  <c r="K134" i="3"/>
  <c r="J134" i="3"/>
  <c r="I134" i="3"/>
  <c r="G134" i="3"/>
  <c r="E133" i="3"/>
  <c r="D133" i="3"/>
  <c r="F133" i="3"/>
  <c r="H133" i="3"/>
  <c r="J133" i="3"/>
  <c r="I133" i="3"/>
  <c r="G133" i="3"/>
  <c r="E132" i="3"/>
  <c r="L132" i="3"/>
  <c r="D132" i="3"/>
  <c r="H132" i="3"/>
  <c r="K132" i="3"/>
  <c r="I132" i="3"/>
  <c r="G132" i="3"/>
  <c r="E131" i="3"/>
  <c r="L131" i="3"/>
  <c r="D131" i="3"/>
  <c r="F131" i="3"/>
  <c r="E130" i="3"/>
  <c r="L130" i="3"/>
  <c r="D130" i="3"/>
  <c r="H130" i="3"/>
  <c r="Q16" i="3"/>
  <c r="Q15" i="3"/>
  <c r="P16" i="3"/>
  <c r="P15" i="3"/>
  <c r="O16" i="3"/>
  <c r="O15" i="3"/>
  <c r="O12" i="3"/>
  <c r="N16" i="3"/>
  <c r="N15" i="3"/>
  <c r="N12" i="3"/>
  <c r="E16" i="3"/>
  <c r="E15" i="3"/>
  <c r="D16" i="3"/>
  <c r="D15" i="3"/>
  <c r="D12" i="3"/>
  <c r="M16" i="3"/>
  <c r="M15" i="3"/>
  <c r="M12" i="3"/>
  <c r="G6" i="3"/>
  <c r="G7" i="3"/>
  <c r="G5" i="3"/>
  <c r="G4" i="3"/>
  <c r="Q21" i="1"/>
  <c r="E113" i="1"/>
  <c r="F113" i="1" s="1"/>
  <c r="G113" i="1" s="1"/>
  <c r="K113" i="1" s="1"/>
  <c r="E114" i="1"/>
  <c r="F114" i="1" s="1"/>
  <c r="G114" i="1" s="1"/>
  <c r="H114" i="1" s="1"/>
  <c r="E21" i="1"/>
  <c r="F21" i="1" s="1"/>
  <c r="G21" i="1" s="1"/>
  <c r="K21" i="1" s="1"/>
  <c r="B10" i="3"/>
  <c r="D9" i="1"/>
  <c r="C9" i="1"/>
  <c r="E103" i="1"/>
  <c r="F103" i="1" s="1"/>
  <c r="G103" i="1" s="1"/>
  <c r="J103" i="1" s="1"/>
  <c r="E105" i="1"/>
  <c r="F105" i="1" s="1"/>
  <c r="G105" i="1" s="1"/>
  <c r="J105" i="1" s="1"/>
  <c r="E107" i="1"/>
  <c r="F107" i="1" s="1"/>
  <c r="G107" i="1" s="1"/>
  <c r="J107" i="1" s="1"/>
  <c r="E109" i="1"/>
  <c r="F109" i="1" s="1"/>
  <c r="G109" i="1" s="1"/>
  <c r="K109" i="1" s="1"/>
  <c r="E111" i="1"/>
  <c r="F111" i="1" s="1"/>
  <c r="G111" i="1" s="1"/>
  <c r="K111" i="1" s="1"/>
  <c r="E22" i="1"/>
  <c r="F22" i="1" s="1"/>
  <c r="G22" i="1" s="1"/>
  <c r="I22" i="1" s="1"/>
  <c r="E24" i="1"/>
  <c r="F24" i="1" s="1"/>
  <c r="G24" i="1" s="1"/>
  <c r="I24" i="1" s="1"/>
  <c r="E26" i="1"/>
  <c r="F26" i="1" s="1"/>
  <c r="G26" i="1" s="1"/>
  <c r="I26" i="1" s="1"/>
  <c r="E28" i="1"/>
  <c r="F28" i="1" s="1"/>
  <c r="G28" i="1" s="1"/>
  <c r="I28" i="1" s="1"/>
  <c r="E30" i="1"/>
  <c r="F30" i="1" s="1"/>
  <c r="G30" i="1" s="1"/>
  <c r="I30" i="1" s="1"/>
  <c r="E32" i="1"/>
  <c r="F32" i="1" s="1"/>
  <c r="G32" i="1" s="1"/>
  <c r="I32" i="1" s="1"/>
  <c r="E34" i="1"/>
  <c r="F34" i="1" s="1"/>
  <c r="G34" i="1" s="1"/>
  <c r="I34" i="1" s="1"/>
  <c r="E36" i="1"/>
  <c r="F36" i="1" s="1"/>
  <c r="G36" i="1" s="1"/>
  <c r="I36" i="1" s="1"/>
  <c r="E38" i="1"/>
  <c r="F38" i="1" s="1"/>
  <c r="G38" i="1" s="1"/>
  <c r="I38" i="1" s="1"/>
  <c r="E40" i="1"/>
  <c r="F40" i="1" s="1"/>
  <c r="G40" i="1" s="1"/>
  <c r="I40" i="1" s="1"/>
  <c r="E42" i="1"/>
  <c r="F42" i="1" s="1"/>
  <c r="G42" i="1" s="1"/>
  <c r="I42" i="1" s="1"/>
  <c r="E44" i="1"/>
  <c r="F44" i="1"/>
  <c r="G44" i="1" s="1"/>
  <c r="I44" i="1" s="1"/>
  <c r="E46" i="1"/>
  <c r="F46" i="1" s="1"/>
  <c r="G46" i="1" s="1"/>
  <c r="I46" i="1" s="1"/>
  <c r="E48" i="1"/>
  <c r="F48" i="1" s="1"/>
  <c r="G48" i="1" s="1"/>
  <c r="I48" i="1" s="1"/>
  <c r="E50" i="1"/>
  <c r="F50" i="1" s="1"/>
  <c r="G50" i="1" s="1"/>
  <c r="I50" i="1" s="1"/>
  <c r="E52" i="1"/>
  <c r="F52" i="1"/>
  <c r="G52" i="1" s="1"/>
  <c r="I52" i="1" s="1"/>
  <c r="E54" i="1"/>
  <c r="F54" i="1" s="1"/>
  <c r="G54" i="1" s="1"/>
  <c r="I54" i="1" s="1"/>
  <c r="E56" i="1"/>
  <c r="F56" i="1" s="1"/>
  <c r="G56" i="1" s="1"/>
  <c r="I56" i="1" s="1"/>
  <c r="E58" i="1"/>
  <c r="F58" i="1" s="1"/>
  <c r="G58" i="1" s="1"/>
  <c r="I58" i="1" s="1"/>
  <c r="E60" i="1"/>
  <c r="F60" i="1" s="1"/>
  <c r="G60" i="1" s="1"/>
  <c r="I60" i="1" s="1"/>
  <c r="E62" i="1"/>
  <c r="F62" i="1" s="1"/>
  <c r="G62" i="1" s="1"/>
  <c r="I62" i="1" s="1"/>
  <c r="E64" i="1"/>
  <c r="F64" i="1" s="1"/>
  <c r="G64" i="1" s="1"/>
  <c r="I64" i="1" s="1"/>
  <c r="E66" i="1"/>
  <c r="F66" i="1" s="1"/>
  <c r="G66" i="1" s="1"/>
  <c r="I66" i="1" s="1"/>
  <c r="E68" i="1"/>
  <c r="F68" i="1" s="1"/>
  <c r="G68" i="1" s="1"/>
  <c r="I68" i="1" s="1"/>
  <c r="E70" i="1"/>
  <c r="F70" i="1" s="1"/>
  <c r="G70" i="1" s="1"/>
  <c r="I70" i="1" s="1"/>
  <c r="E72" i="1"/>
  <c r="F72" i="1" s="1"/>
  <c r="G72" i="1" s="1"/>
  <c r="I72" i="1" s="1"/>
  <c r="E74" i="1"/>
  <c r="F74" i="1" s="1"/>
  <c r="G74" i="1" s="1"/>
  <c r="I74" i="1" s="1"/>
  <c r="E76" i="1"/>
  <c r="F76" i="1" s="1"/>
  <c r="G76" i="1" s="1"/>
  <c r="I76" i="1" s="1"/>
  <c r="E78" i="1"/>
  <c r="F78" i="1" s="1"/>
  <c r="G78" i="1" s="1"/>
  <c r="I78" i="1" s="1"/>
  <c r="E80" i="1"/>
  <c r="F80" i="1" s="1"/>
  <c r="G80" i="1" s="1"/>
  <c r="I80" i="1" s="1"/>
  <c r="E81" i="1"/>
  <c r="F81" i="1" s="1"/>
  <c r="G81" i="1" s="1"/>
  <c r="I81" i="1" s="1"/>
  <c r="E82" i="1"/>
  <c r="F82" i="1" s="1"/>
  <c r="G82" i="1" s="1"/>
  <c r="I82" i="1" s="1"/>
  <c r="E83" i="1"/>
  <c r="F83" i="1" s="1"/>
  <c r="G83" i="1" s="1"/>
  <c r="I83" i="1" s="1"/>
  <c r="E84" i="1"/>
  <c r="F84" i="1" s="1"/>
  <c r="G84" i="1" s="1"/>
  <c r="I84" i="1" s="1"/>
  <c r="E85" i="1"/>
  <c r="F85" i="1" s="1"/>
  <c r="G85" i="1" s="1"/>
  <c r="I85" i="1" s="1"/>
  <c r="E86" i="1"/>
  <c r="F86" i="1" s="1"/>
  <c r="G86" i="1" s="1"/>
  <c r="I86" i="1" s="1"/>
  <c r="E87" i="1"/>
  <c r="F87" i="1" s="1"/>
  <c r="G87" i="1" s="1"/>
  <c r="J87" i="1" s="1"/>
  <c r="E88" i="1"/>
  <c r="F88" i="1" s="1"/>
  <c r="G88" i="1" s="1"/>
  <c r="I88" i="1" s="1"/>
  <c r="E89" i="1"/>
  <c r="F89" i="1" s="1"/>
  <c r="G89" i="1" s="1"/>
  <c r="J89" i="1" s="1"/>
  <c r="E90" i="1"/>
  <c r="F90" i="1" s="1"/>
  <c r="G90" i="1" s="1"/>
  <c r="I90" i="1" s="1"/>
  <c r="E91" i="1"/>
  <c r="F91" i="1" s="1"/>
  <c r="G91" i="1" s="1"/>
  <c r="I91" i="1" s="1"/>
  <c r="E92" i="1"/>
  <c r="F92" i="1" s="1"/>
  <c r="G92" i="1" s="1"/>
  <c r="I92" i="1" s="1"/>
  <c r="E93" i="1"/>
  <c r="F93" i="1" s="1"/>
  <c r="G93" i="1" s="1"/>
  <c r="I93" i="1" s="1"/>
  <c r="E94" i="1"/>
  <c r="F94" i="1" s="1"/>
  <c r="G94" i="1" s="1"/>
  <c r="I94" i="1" s="1"/>
  <c r="E95" i="1"/>
  <c r="F95" i="1" s="1"/>
  <c r="G95" i="1" s="1"/>
  <c r="I95" i="1" s="1"/>
  <c r="E96" i="1"/>
  <c r="F96" i="1" s="1"/>
  <c r="G96" i="1" s="1"/>
  <c r="I96" i="1" s="1"/>
  <c r="E97" i="1"/>
  <c r="F97" i="1" s="1"/>
  <c r="G97" i="1" s="1"/>
  <c r="I97" i="1" s="1"/>
  <c r="E98" i="1"/>
  <c r="F98" i="1" s="1"/>
  <c r="G98" i="1" s="1"/>
  <c r="I98" i="1" s="1"/>
  <c r="E99" i="1"/>
  <c r="F99" i="1" s="1"/>
  <c r="G99" i="1" s="1"/>
  <c r="I99" i="1" s="1"/>
  <c r="E100" i="1"/>
  <c r="F100" i="1" s="1"/>
  <c r="G100" i="1" s="1"/>
  <c r="I100" i="1" s="1"/>
  <c r="E101" i="1"/>
  <c r="F101" i="1" s="1"/>
  <c r="G101" i="1" s="1"/>
  <c r="I101" i="1" s="1"/>
  <c r="E102" i="1"/>
  <c r="F102" i="1" s="1"/>
  <c r="G102" i="1" s="1"/>
  <c r="I102" i="1" s="1"/>
  <c r="D13" i="1"/>
  <c r="C17" i="1"/>
  <c r="T123" i="1"/>
  <c r="Q129" i="1"/>
  <c r="Q128" i="1"/>
  <c r="Q127" i="1"/>
  <c r="Q126" i="1"/>
  <c r="Q125" i="1"/>
  <c r="Q124" i="1"/>
  <c r="Q23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5" i="1"/>
  <c r="Q117" i="1"/>
  <c r="Q116" i="1"/>
  <c r="Q119" i="1"/>
  <c r="Q118" i="1"/>
  <c r="Q120" i="1"/>
  <c r="Q121" i="1"/>
  <c r="Q123" i="1"/>
  <c r="Q122" i="1"/>
  <c r="Q114" i="1"/>
  <c r="E79" i="1"/>
  <c r="F79" i="1" s="1"/>
  <c r="G79" i="1" s="1"/>
  <c r="I79" i="1" s="1"/>
  <c r="E75" i="1"/>
  <c r="F75" i="1" s="1"/>
  <c r="G75" i="1" s="1"/>
  <c r="I75" i="1" s="1"/>
  <c r="E71" i="1"/>
  <c r="F71" i="1" s="1"/>
  <c r="G71" i="1" s="1"/>
  <c r="I71" i="1" s="1"/>
  <c r="E67" i="1"/>
  <c r="F67" i="1" s="1"/>
  <c r="G67" i="1" s="1"/>
  <c r="I67" i="1" s="1"/>
  <c r="E63" i="1"/>
  <c r="F63" i="1" s="1"/>
  <c r="G63" i="1" s="1"/>
  <c r="I63" i="1" s="1"/>
  <c r="E59" i="1"/>
  <c r="F59" i="1" s="1"/>
  <c r="G59" i="1" s="1"/>
  <c r="I59" i="1" s="1"/>
  <c r="E55" i="1"/>
  <c r="F55" i="1" s="1"/>
  <c r="G55" i="1" s="1"/>
  <c r="I55" i="1" s="1"/>
  <c r="E51" i="1"/>
  <c r="F51" i="1" s="1"/>
  <c r="G51" i="1" s="1"/>
  <c r="I51" i="1" s="1"/>
  <c r="E47" i="1"/>
  <c r="F47" i="1" s="1"/>
  <c r="G47" i="1" s="1"/>
  <c r="I47" i="1" s="1"/>
  <c r="E43" i="1"/>
  <c r="F43" i="1" s="1"/>
  <c r="G43" i="1" s="1"/>
  <c r="I43" i="1" s="1"/>
  <c r="E39" i="1"/>
  <c r="F39" i="1" s="1"/>
  <c r="G39" i="1" s="1"/>
  <c r="I39" i="1" s="1"/>
  <c r="E35" i="1"/>
  <c r="F35" i="1" s="1"/>
  <c r="G35" i="1" s="1"/>
  <c r="I35" i="1" s="1"/>
  <c r="E31" i="1"/>
  <c r="F31" i="1" s="1"/>
  <c r="G31" i="1" s="1"/>
  <c r="I31" i="1" s="1"/>
  <c r="E27" i="1"/>
  <c r="F27" i="1" s="1"/>
  <c r="G27" i="1" s="1"/>
  <c r="I27" i="1" s="1"/>
  <c r="E23" i="1"/>
  <c r="F23" i="1" s="1"/>
  <c r="G23" i="1" s="1"/>
  <c r="I23" i="1" s="1"/>
  <c r="E110" i="1"/>
  <c r="F110" i="1" s="1"/>
  <c r="G110" i="1" s="1"/>
  <c r="K110" i="1" s="1"/>
  <c r="E106" i="1"/>
  <c r="F106" i="1" s="1"/>
  <c r="G106" i="1" s="1"/>
  <c r="J106" i="1" s="1"/>
  <c r="E115" i="1"/>
  <c r="F115" i="1" s="1"/>
  <c r="G115" i="1" s="1"/>
  <c r="K115" i="1" s="1"/>
  <c r="E12" i="3"/>
  <c r="K140" i="3"/>
  <c r="K141" i="3"/>
  <c r="G141" i="3"/>
  <c r="J152" i="3"/>
  <c r="K157" i="3"/>
  <c r="L159" i="3"/>
  <c r="J160" i="3"/>
  <c r="H161" i="3"/>
  <c r="I161" i="3"/>
  <c r="F162" i="3"/>
  <c r="J162" i="3"/>
  <c r="I162" i="3"/>
  <c r="I168" i="3"/>
  <c r="H169" i="3"/>
  <c r="I169" i="3"/>
  <c r="J169" i="3"/>
  <c r="I174" i="3"/>
  <c r="L174" i="3"/>
  <c r="L142" i="3"/>
  <c r="F142" i="3"/>
  <c r="K149" i="3"/>
  <c r="L150" i="3"/>
  <c r="I150" i="3"/>
  <c r="H153" i="3"/>
  <c r="I153" i="3"/>
  <c r="F153" i="3"/>
  <c r="L153" i="3"/>
  <c r="G161" i="3"/>
  <c r="H166" i="3"/>
  <c r="K166" i="3"/>
  <c r="H180" i="3"/>
  <c r="I180" i="3"/>
  <c r="F180" i="3"/>
  <c r="J180" i="3"/>
  <c r="H183" i="3"/>
  <c r="I183" i="3"/>
  <c r="L184" i="3"/>
  <c r="G184" i="3"/>
  <c r="E131" i="1"/>
  <c r="F131" i="1" s="1"/>
  <c r="G131" i="1" s="1"/>
  <c r="M131" i="1" s="1"/>
  <c r="E121" i="1"/>
  <c r="F121" i="1" s="1"/>
  <c r="G121" i="1" s="1"/>
  <c r="K121" i="1" s="1"/>
  <c r="E123" i="1"/>
  <c r="F123" i="1" s="1"/>
  <c r="E125" i="1"/>
  <c r="F125" i="1" s="1"/>
  <c r="G125" i="1" s="1"/>
  <c r="M125" i="1" s="1"/>
  <c r="E119" i="1"/>
  <c r="F119" i="1" s="1"/>
  <c r="G119" i="1" s="1"/>
  <c r="K119" i="1" s="1"/>
  <c r="E128" i="1"/>
  <c r="F128" i="1" s="1"/>
  <c r="G128" i="1" s="1"/>
  <c r="M128" i="1" s="1"/>
  <c r="E122" i="1"/>
  <c r="F122" i="1" s="1"/>
  <c r="G122" i="1" s="1"/>
  <c r="K122" i="1" s="1"/>
  <c r="E117" i="1"/>
  <c r="F117" i="1" s="1"/>
  <c r="G117" i="1" s="1"/>
  <c r="K117" i="1" s="1"/>
  <c r="E126" i="1"/>
  <c r="F126" i="1" s="1"/>
  <c r="G126" i="1" s="1"/>
  <c r="M126" i="1" s="1"/>
  <c r="E120" i="1"/>
  <c r="F120" i="1"/>
  <c r="G120" i="1" s="1"/>
  <c r="K120" i="1" s="1"/>
  <c r="E129" i="1"/>
  <c r="F129" i="1" s="1"/>
  <c r="G129" i="1" s="1"/>
  <c r="M129" i="1" s="1"/>
  <c r="E124" i="1"/>
  <c r="F124" i="1" s="1"/>
  <c r="G124" i="1" s="1"/>
  <c r="M124" i="1" s="1"/>
  <c r="E118" i="1"/>
  <c r="F118" i="1" s="1"/>
  <c r="G118" i="1" s="1"/>
  <c r="K118" i="1" s="1"/>
  <c r="E127" i="1"/>
  <c r="F127" i="1" s="1"/>
  <c r="G127" i="1" s="1"/>
  <c r="M127" i="1" s="1"/>
  <c r="E116" i="1"/>
  <c r="F116" i="1" s="1"/>
  <c r="G116" i="1" s="1"/>
  <c r="K116" i="1" s="1"/>
  <c r="P12" i="3"/>
  <c r="K135" i="3"/>
  <c r="I136" i="3"/>
  <c r="H137" i="3"/>
  <c r="I137" i="3"/>
  <c r="J137" i="3"/>
  <c r="I142" i="3"/>
  <c r="J153" i="3"/>
  <c r="F154" i="3"/>
  <c r="J154" i="3"/>
  <c r="H155" i="3"/>
  <c r="I155" i="3"/>
  <c r="L160" i="3"/>
  <c r="K161" i="3"/>
  <c r="K162" i="3"/>
  <c r="I166" i="3"/>
  <c r="L168" i="3"/>
  <c r="K169" i="3"/>
  <c r="G170" i="3"/>
  <c r="K170" i="3"/>
  <c r="H171" i="3"/>
  <c r="I171" i="3"/>
  <c r="L171" i="3"/>
  <c r="K174" i="3"/>
  <c r="L175" i="3"/>
  <c r="G175" i="3"/>
  <c r="F182" i="3"/>
  <c r="K183" i="3"/>
  <c r="K185" i="3"/>
  <c r="G185" i="3"/>
  <c r="G187" i="3"/>
  <c r="L187" i="3"/>
  <c r="H189" i="3"/>
  <c r="I189" i="3"/>
  <c r="L189" i="3"/>
  <c r="F189" i="3"/>
  <c r="K133" i="3"/>
  <c r="L135" i="3"/>
  <c r="K136" i="3"/>
  <c r="J142" i="3"/>
  <c r="L149" i="3"/>
  <c r="J150" i="3"/>
  <c r="K153" i="3"/>
  <c r="G154" i="3"/>
  <c r="K155" i="3"/>
  <c r="G155" i="3"/>
  <c r="L161" i="3"/>
  <c r="L162" i="3"/>
  <c r="K163" i="3"/>
  <c r="F164" i="3"/>
  <c r="J164" i="3"/>
  <c r="K164" i="3"/>
  <c r="J166" i="3"/>
  <c r="L169" i="3"/>
  <c r="F172" i="3"/>
  <c r="J172" i="3"/>
  <c r="H172" i="3"/>
  <c r="F178" i="3"/>
  <c r="J178" i="3"/>
  <c r="E77" i="1"/>
  <c r="F77" i="1" s="1"/>
  <c r="G77" i="1" s="1"/>
  <c r="I77" i="1" s="1"/>
  <c r="E73" i="1"/>
  <c r="F73" i="1" s="1"/>
  <c r="G73" i="1" s="1"/>
  <c r="I73" i="1" s="1"/>
  <c r="E69" i="1"/>
  <c r="F69" i="1" s="1"/>
  <c r="G69" i="1" s="1"/>
  <c r="I69" i="1" s="1"/>
  <c r="E65" i="1"/>
  <c r="F65" i="1" s="1"/>
  <c r="G65" i="1" s="1"/>
  <c r="I65" i="1" s="1"/>
  <c r="E61" i="1"/>
  <c r="F61" i="1" s="1"/>
  <c r="G61" i="1" s="1"/>
  <c r="I61" i="1" s="1"/>
  <c r="E57" i="1"/>
  <c r="F57" i="1" s="1"/>
  <c r="G57" i="1" s="1"/>
  <c r="I57" i="1" s="1"/>
  <c r="E53" i="1"/>
  <c r="F53" i="1" s="1"/>
  <c r="G53" i="1" s="1"/>
  <c r="I53" i="1" s="1"/>
  <c r="E49" i="1"/>
  <c r="F49" i="1" s="1"/>
  <c r="G49" i="1" s="1"/>
  <c r="I49" i="1" s="1"/>
  <c r="E45" i="1"/>
  <c r="F45" i="1" s="1"/>
  <c r="G45" i="1" s="1"/>
  <c r="I45" i="1" s="1"/>
  <c r="E41" i="1"/>
  <c r="F41" i="1" s="1"/>
  <c r="G41" i="1" s="1"/>
  <c r="I41" i="1" s="1"/>
  <c r="E37" i="1"/>
  <c r="F37" i="1" s="1"/>
  <c r="G37" i="1" s="1"/>
  <c r="I37" i="1" s="1"/>
  <c r="E33" i="1"/>
  <c r="F33" i="1" s="1"/>
  <c r="G33" i="1" s="1"/>
  <c r="I33" i="1" s="1"/>
  <c r="E29" i="1"/>
  <c r="F29" i="1" s="1"/>
  <c r="G29" i="1" s="1"/>
  <c r="I29" i="1" s="1"/>
  <c r="E25" i="1"/>
  <c r="F25" i="1" s="1"/>
  <c r="G25" i="1" s="1"/>
  <c r="I25" i="1" s="1"/>
  <c r="E112" i="1"/>
  <c r="F112" i="1" s="1"/>
  <c r="G112" i="1" s="1"/>
  <c r="K112" i="1" s="1"/>
  <c r="E108" i="1"/>
  <c r="F108" i="1" s="1"/>
  <c r="G108" i="1" s="1"/>
  <c r="J108" i="1" s="1"/>
  <c r="E104" i="1"/>
  <c r="F104" i="1" s="1"/>
  <c r="G104" i="1" s="1"/>
  <c r="J104" i="1" s="1"/>
  <c r="Q12" i="3"/>
  <c r="L133" i="3"/>
  <c r="L136" i="3"/>
  <c r="G138" i="3"/>
  <c r="K138" i="3"/>
  <c r="H139" i="3"/>
  <c r="I139" i="3"/>
  <c r="L139" i="3"/>
  <c r="K142" i="3"/>
  <c r="G145" i="3"/>
  <c r="K150" i="3"/>
  <c r="K154" i="3"/>
  <c r="J155" i="3"/>
  <c r="G156" i="3"/>
  <c r="G159" i="3"/>
  <c r="H160" i="3"/>
  <c r="L163" i="3"/>
  <c r="H168" i="3"/>
  <c r="J171" i="3"/>
  <c r="L172" i="3"/>
  <c r="K177" i="3"/>
  <c r="H177" i="3"/>
  <c r="I177" i="3"/>
  <c r="K181" i="3"/>
  <c r="L181" i="3"/>
  <c r="K184" i="3"/>
  <c r="L185" i="3"/>
  <c r="F130" i="3"/>
  <c r="J130" i="3"/>
  <c r="H131" i="3"/>
  <c r="I131" i="3"/>
  <c r="F140" i="3"/>
  <c r="J140" i="3"/>
  <c r="H140" i="3"/>
  <c r="F146" i="3"/>
  <c r="J146" i="3"/>
  <c r="L146" i="3"/>
  <c r="H146" i="3"/>
  <c r="K180" i="3"/>
  <c r="I130" i="3"/>
  <c r="G130" i="3"/>
  <c r="K131" i="3"/>
  <c r="G131" i="3"/>
  <c r="H136" i="3"/>
  <c r="L140" i="3"/>
  <c r="L145" i="3"/>
  <c r="I146" i="3"/>
  <c r="H147" i="3"/>
  <c r="I147" i="3"/>
  <c r="F147" i="3"/>
  <c r="F148" i="3"/>
  <c r="J148" i="3"/>
  <c r="K151" i="3"/>
  <c r="K156" i="3"/>
  <c r="K172" i="3"/>
  <c r="K173" i="3"/>
  <c r="G173" i="3"/>
  <c r="I178" i="3"/>
  <c r="I182" i="3"/>
  <c r="J183" i="3"/>
  <c r="J189" i="3"/>
  <c r="K130" i="3"/>
  <c r="J131" i="3"/>
  <c r="G135" i="3"/>
  <c r="F136" i="3"/>
  <c r="I140" i="3"/>
  <c r="H142" i="3"/>
  <c r="K146" i="3"/>
  <c r="K147" i="3"/>
  <c r="L148" i="3"/>
  <c r="G148" i="3"/>
  <c r="H150" i="3"/>
  <c r="L151" i="3"/>
  <c r="L152" i="3"/>
  <c r="F152" i="3"/>
  <c r="F166" i="3"/>
  <c r="L183" i="3"/>
  <c r="K191" i="3"/>
  <c r="L191" i="3"/>
  <c r="K139" i="3"/>
  <c r="H145" i="3"/>
  <c r="I145" i="3"/>
  <c r="F156" i="3"/>
  <c r="J156" i="3"/>
  <c r="L164" i="3"/>
  <c r="L166" i="3"/>
  <c r="F170" i="3"/>
  <c r="J170" i="3"/>
  <c r="L178" i="3"/>
  <c r="G178" i="3"/>
  <c r="G179" i="3"/>
  <c r="K179" i="3"/>
  <c r="L180" i="3"/>
  <c r="F132" i="3"/>
  <c r="J132" i="3"/>
  <c r="F138" i="3"/>
  <c r="J138" i="3"/>
  <c r="H163" i="3"/>
  <c r="I163" i="3"/>
  <c r="K165" i="3"/>
  <c r="K171" i="3"/>
  <c r="L182" i="3"/>
  <c r="F190" i="3"/>
  <c r="J190" i="3"/>
  <c r="L190" i="3"/>
  <c r="I190" i="3"/>
  <c r="I179" i="3"/>
  <c r="F184" i="3"/>
  <c r="J184" i="3"/>
  <c r="L192" i="3"/>
  <c r="K194" i="3"/>
  <c r="G205" i="3"/>
  <c r="H207" i="3"/>
  <c r="I207" i="3"/>
  <c r="K209" i="3"/>
  <c r="H210" i="3"/>
  <c r="H212" i="3"/>
  <c r="H213" i="3"/>
  <c r="I213" i="3"/>
  <c r="H214" i="3"/>
  <c r="G216" i="3"/>
  <c r="I218" i="3"/>
  <c r="F225" i="3"/>
  <c r="J227" i="3"/>
  <c r="H228" i="3"/>
  <c r="I228" i="3"/>
  <c r="J228" i="3"/>
  <c r="F228" i="3"/>
  <c r="L233" i="3"/>
  <c r="F233" i="3"/>
  <c r="J235" i="3"/>
  <c r="L243" i="3"/>
  <c r="K244" i="3"/>
  <c r="I245" i="3"/>
  <c r="G245" i="3"/>
  <c r="H246" i="3"/>
  <c r="I246" i="3"/>
  <c r="L246" i="3"/>
  <c r="L248" i="3"/>
  <c r="J251" i="3"/>
  <c r="L259" i="3"/>
  <c r="K268" i="3"/>
  <c r="K207" i="3"/>
  <c r="F216" i="3"/>
  <c r="J216" i="3"/>
  <c r="F222" i="3"/>
  <c r="J222" i="3"/>
  <c r="L224" i="3"/>
  <c r="F229" i="3"/>
  <c r="J229" i="3"/>
  <c r="K236" i="3"/>
  <c r="G236" i="3"/>
  <c r="F237" i="3"/>
  <c r="J237" i="3"/>
  <c r="H237" i="3"/>
  <c r="F253" i="3"/>
  <c r="J253" i="3"/>
  <c r="I253" i="3"/>
  <c r="H253" i="3"/>
  <c r="G261" i="3"/>
  <c r="K261" i="3"/>
  <c r="H262" i="3"/>
  <c r="I262" i="3"/>
  <c r="K274" i="3"/>
  <c r="F279" i="3"/>
  <c r="J279" i="3"/>
  <c r="H286" i="3"/>
  <c r="I286" i="3"/>
  <c r="F286" i="3"/>
  <c r="L286" i="3"/>
  <c r="G197" i="3"/>
  <c r="H199" i="3"/>
  <c r="I199" i="3"/>
  <c r="K201" i="3"/>
  <c r="H202" i="3"/>
  <c r="K203" i="3"/>
  <c r="H204" i="3"/>
  <c r="H205" i="3"/>
  <c r="I205" i="3"/>
  <c r="H206" i="3"/>
  <c r="G208" i="3"/>
  <c r="I210" i="3"/>
  <c r="K216" i="3"/>
  <c r="L216" i="3"/>
  <c r="K218" i="3"/>
  <c r="L222" i="3"/>
  <c r="K228" i="3"/>
  <c r="I229" i="3"/>
  <c r="H230" i="3"/>
  <c r="I230" i="3"/>
  <c r="L230" i="3"/>
  <c r="L235" i="3"/>
  <c r="L236" i="3"/>
  <c r="I237" i="3"/>
  <c r="H243" i="3"/>
  <c r="G247" i="3"/>
  <c r="H254" i="3"/>
  <c r="I254" i="3"/>
  <c r="L261" i="3"/>
  <c r="K262" i="3"/>
  <c r="F269" i="3"/>
  <c r="J269" i="3"/>
  <c r="L269" i="3"/>
  <c r="I269" i="3"/>
  <c r="K276" i="3"/>
  <c r="G276" i="3"/>
  <c r="L279" i="3"/>
  <c r="G279" i="3"/>
  <c r="L281" i="3"/>
  <c r="I281" i="3"/>
  <c r="H281" i="3"/>
  <c r="K199" i="3"/>
  <c r="F204" i="3"/>
  <c r="F208" i="3"/>
  <c r="J208" i="3"/>
  <c r="F214" i="3"/>
  <c r="J214" i="3"/>
  <c r="F221" i="3"/>
  <c r="L228" i="3"/>
  <c r="K229" i="3"/>
  <c r="F231" i="3"/>
  <c r="J231" i="3"/>
  <c r="H231" i="3"/>
  <c r="K237" i="3"/>
  <c r="F239" i="3"/>
  <c r="J239" i="3"/>
  <c r="K253" i="3"/>
  <c r="K254" i="3"/>
  <c r="F255" i="3"/>
  <c r="J255" i="3"/>
  <c r="K255" i="3"/>
  <c r="J262" i="3"/>
  <c r="K270" i="3"/>
  <c r="L274" i="3"/>
  <c r="H191" i="3"/>
  <c r="I191" i="3"/>
  <c r="K193" i="3"/>
  <c r="H197" i="3"/>
  <c r="I197" i="3"/>
  <c r="G200" i="3"/>
  <c r="I202" i="3"/>
  <c r="I204" i="3"/>
  <c r="K208" i="3"/>
  <c r="L208" i="3"/>
  <c r="K210" i="3"/>
  <c r="L214" i="3"/>
  <c r="H223" i="3"/>
  <c r="I223" i="3"/>
  <c r="L229" i="3"/>
  <c r="L231" i="3"/>
  <c r="L237" i="3"/>
  <c r="K238" i="3"/>
  <c r="L239" i="3"/>
  <c r="G239" i="3"/>
  <c r="L242" i="3"/>
  <c r="L253" i="3"/>
  <c r="L262" i="3"/>
  <c r="H268" i="3"/>
  <c r="I268" i="3"/>
  <c r="L268" i="3"/>
  <c r="G270" i="3"/>
  <c r="K278" i="3"/>
  <c r="G282" i="3"/>
  <c r="K282" i="3"/>
  <c r="H284" i="3"/>
  <c r="I284" i="3"/>
  <c r="L284" i="3"/>
  <c r="J284" i="3"/>
  <c r="F284" i="3"/>
  <c r="F200" i="3"/>
  <c r="J200" i="3"/>
  <c r="J204" i="3"/>
  <c r="K206" i="3"/>
  <c r="F206" i="3"/>
  <c r="J206" i="3"/>
  <c r="K223" i="3"/>
  <c r="J259" i="3"/>
  <c r="F259" i="3"/>
  <c r="I279" i="3"/>
  <c r="H215" i="3"/>
  <c r="I215" i="3"/>
  <c r="K217" i="3"/>
  <c r="H221" i="3"/>
  <c r="I221" i="3"/>
  <c r="H244" i="3"/>
  <c r="I244" i="3"/>
  <c r="L244" i="3"/>
  <c r="J244" i="3"/>
  <c r="K248" i="3"/>
  <c r="K264" i="3"/>
  <c r="G264" i="3"/>
  <c r="F192" i="3"/>
  <c r="J192" i="3"/>
  <c r="F198" i="3"/>
  <c r="J198" i="3"/>
  <c r="G207" i="3"/>
  <c r="L215" i="3"/>
  <c r="K215" i="3"/>
  <c r="H216" i="3"/>
  <c r="F218" i="3"/>
  <c r="L221" i="3"/>
  <c r="L226" i="3"/>
  <c r="K232" i="3"/>
  <c r="L241" i="3"/>
  <c r="I241" i="3"/>
  <c r="H241" i="3"/>
  <c r="K243" i="3"/>
  <c r="F245" i="3"/>
  <c r="J245" i="3"/>
  <c r="I251" i="3"/>
  <c r="H251" i="3"/>
  <c r="K256" i="3"/>
  <c r="L257" i="3"/>
  <c r="K257" i="3"/>
  <c r="I257" i="3"/>
  <c r="K259" i="3"/>
  <c r="H260" i="3"/>
  <c r="I260" i="3"/>
  <c r="L260" i="3"/>
  <c r="F262" i="3"/>
  <c r="L264" i="3"/>
  <c r="J268" i="3"/>
  <c r="H238" i="3"/>
  <c r="I238" i="3"/>
  <c r="K240" i="3"/>
  <c r="K246" i="3"/>
  <c r="H252" i="3"/>
  <c r="I252" i="3"/>
  <c r="F263" i="3"/>
  <c r="J263" i="3"/>
  <c r="L271" i="3"/>
  <c r="K273" i="3"/>
  <c r="K294" i="3"/>
  <c r="F299" i="3"/>
  <c r="F303" i="3"/>
  <c r="J303" i="3"/>
  <c r="J307" i="3"/>
  <c r="F315" i="3"/>
  <c r="J315" i="3"/>
  <c r="H315" i="3"/>
  <c r="H322" i="3"/>
  <c r="I322" i="3"/>
  <c r="J322" i="3"/>
  <c r="K322" i="3"/>
  <c r="K288" i="3"/>
  <c r="H291" i="3"/>
  <c r="H292" i="3"/>
  <c r="I292" i="3"/>
  <c r="G295" i="3"/>
  <c r="I299" i="3"/>
  <c r="L309" i="3"/>
  <c r="K309" i="3"/>
  <c r="K315" i="3"/>
  <c r="G315" i="3"/>
  <c r="J321" i="3"/>
  <c r="H321" i="3"/>
  <c r="K230" i="3"/>
  <c r="H236" i="3"/>
  <c r="I236" i="3"/>
  <c r="F247" i="3"/>
  <c r="J247" i="3"/>
  <c r="L255" i="3"/>
  <c r="F261" i="3"/>
  <c r="J261" i="3"/>
  <c r="H278" i="3"/>
  <c r="I278" i="3"/>
  <c r="K280" i="3"/>
  <c r="K286" i="3"/>
  <c r="F289" i="3"/>
  <c r="F291" i="3"/>
  <c r="L292" i="3"/>
  <c r="F295" i="3"/>
  <c r="J295" i="3"/>
  <c r="J299" i="3"/>
  <c r="K301" i="3"/>
  <c r="F301" i="3"/>
  <c r="J301" i="3"/>
  <c r="L307" i="3"/>
  <c r="G310" i="3"/>
  <c r="J312" i="3"/>
  <c r="H312" i="3"/>
  <c r="F313" i="3"/>
  <c r="L315" i="3"/>
  <c r="F319" i="3"/>
  <c r="I321" i="3"/>
  <c r="G312" i="3"/>
  <c r="H330" i="3"/>
  <c r="I330" i="3"/>
  <c r="K330" i="3"/>
  <c r="J330" i="3"/>
  <c r="F330" i="3"/>
  <c r="H270" i="3"/>
  <c r="I270" i="3"/>
  <c r="K272" i="3"/>
  <c r="H276" i="3"/>
  <c r="I276" i="3"/>
  <c r="F287" i="3"/>
  <c r="J287" i="3"/>
  <c r="J291" i="3"/>
  <c r="K293" i="3"/>
  <c r="F293" i="3"/>
  <c r="J293" i="3"/>
  <c r="L299" i="3"/>
  <c r="H308" i="3"/>
  <c r="I308" i="3"/>
  <c r="L312" i="3"/>
  <c r="K316" i="3"/>
  <c r="L316" i="3"/>
  <c r="L321" i="3"/>
  <c r="J324" i="3"/>
  <c r="F324" i="3"/>
  <c r="I324" i="3"/>
  <c r="H324" i="3"/>
  <c r="J327" i="3"/>
  <c r="F327" i="3"/>
  <c r="I327" i="3"/>
  <c r="H327" i="3"/>
  <c r="I332" i="3"/>
  <c r="H302" i="3"/>
  <c r="I302" i="3"/>
  <c r="K304" i="3"/>
  <c r="K324" i="3"/>
  <c r="G324" i="3"/>
  <c r="F285" i="3"/>
  <c r="J285" i="3"/>
  <c r="G288" i="3"/>
  <c r="F292" i="3"/>
  <c r="L302" i="3"/>
  <c r="K302" i="3"/>
  <c r="F307" i="3"/>
  <c r="L308" i="3"/>
  <c r="G309" i="3"/>
  <c r="L317" i="3"/>
  <c r="G317" i="3"/>
  <c r="L328" i="3"/>
  <c r="K328" i="3"/>
  <c r="J332" i="3"/>
  <c r="F332" i="3"/>
  <c r="H332" i="3"/>
  <c r="F271" i="3"/>
  <c r="J271" i="3"/>
  <c r="F277" i="3"/>
  <c r="J277" i="3"/>
  <c r="L285" i="3"/>
  <c r="H294" i="3"/>
  <c r="I294" i="3"/>
  <c r="K296" i="3"/>
  <c r="H300" i="3"/>
  <c r="I300" i="3"/>
  <c r="G303" i="3"/>
  <c r="H314" i="3"/>
  <c r="I314" i="3"/>
  <c r="K317" i="3"/>
  <c r="F321" i="3"/>
  <c r="F323" i="3"/>
  <c r="J323" i="3"/>
  <c r="K323" i="3"/>
  <c r="K325" i="3"/>
  <c r="H333" i="3"/>
  <c r="K334" i="3"/>
  <c r="F331" i="3"/>
  <c r="J331" i="3"/>
  <c r="I333" i="3"/>
  <c r="F333" i="3"/>
  <c r="H336" i="3"/>
  <c r="I336" i="3"/>
  <c r="L336" i="3"/>
  <c r="F12" i="3"/>
  <c r="H12" i="3"/>
  <c r="G325" i="3"/>
  <c r="F337" i="3"/>
  <c r="J337" i="3"/>
  <c r="I331" i="3"/>
  <c r="K332" i="3"/>
  <c r="L122" i="3"/>
  <c r="L106" i="3"/>
  <c r="L90" i="3"/>
  <c r="L74" i="3"/>
  <c r="L58" i="3"/>
  <c r="L42" i="3"/>
  <c r="L26" i="3"/>
  <c r="F129" i="3"/>
  <c r="F97" i="3"/>
  <c r="F42" i="3"/>
  <c r="K99" i="3"/>
  <c r="K67" i="3"/>
  <c r="K45" i="3"/>
  <c r="K35" i="3"/>
  <c r="I124" i="3"/>
  <c r="I92" i="3"/>
  <c r="I60" i="3"/>
  <c r="I28" i="3"/>
  <c r="J107" i="3"/>
  <c r="J75" i="3"/>
  <c r="J43" i="3"/>
  <c r="J33" i="3"/>
  <c r="H126" i="3"/>
  <c r="J126" i="3"/>
  <c r="H110" i="3"/>
  <c r="J110" i="3"/>
  <c r="H94" i="3"/>
  <c r="J94" i="3"/>
  <c r="H78" i="3"/>
  <c r="J78" i="3"/>
  <c r="H62" i="3"/>
  <c r="J62" i="3"/>
  <c r="H46" i="3"/>
  <c r="J46" i="3"/>
  <c r="H30" i="3"/>
  <c r="J30" i="3"/>
  <c r="K117" i="3"/>
  <c r="K107" i="3"/>
  <c r="K85" i="3"/>
  <c r="K75" i="3"/>
  <c r="K12" i="3"/>
  <c r="I122" i="3"/>
  <c r="I112" i="3"/>
  <c r="I90" i="3"/>
  <c r="I80" i="3"/>
  <c r="I58" i="3"/>
  <c r="I48" i="3"/>
  <c r="I26" i="3"/>
  <c r="J115" i="3"/>
  <c r="J83" i="3"/>
  <c r="J51" i="3"/>
  <c r="H119" i="3"/>
  <c r="I119" i="3"/>
  <c r="H103" i="3"/>
  <c r="I103" i="3"/>
  <c r="H87" i="3"/>
  <c r="I87" i="3"/>
  <c r="F71" i="3"/>
  <c r="H71" i="3"/>
  <c r="I71" i="3"/>
  <c r="F55" i="3"/>
  <c r="H55" i="3"/>
  <c r="I55" i="3"/>
  <c r="F39" i="3"/>
  <c r="H39" i="3"/>
  <c r="I39" i="3"/>
  <c r="F23" i="3"/>
  <c r="H23" i="3"/>
  <c r="I23" i="3"/>
  <c r="H118" i="3"/>
  <c r="J118" i="3"/>
  <c r="H102" i="3"/>
  <c r="J102" i="3"/>
  <c r="H86" i="3"/>
  <c r="J86" i="3"/>
  <c r="H70" i="3"/>
  <c r="J70" i="3"/>
  <c r="H54" i="3"/>
  <c r="K54" i="3"/>
  <c r="J54" i="3"/>
  <c r="H38" i="3"/>
  <c r="J38" i="3"/>
  <c r="H22" i="3"/>
  <c r="J22" i="3"/>
  <c r="G46" i="3"/>
  <c r="K46" i="3"/>
  <c r="H128" i="3"/>
  <c r="H117" i="3"/>
  <c r="H112" i="3"/>
  <c r="H101" i="3"/>
  <c r="H96" i="3"/>
  <c r="G38" i="3"/>
  <c r="K38" i="3"/>
  <c r="G30" i="3"/>
  <c r="K30" i="3"/>
  <c r="G22" i="3"/>
  <c r="K22" i="3"/>
  <c r="I12" i="3"/>
  <c r="G126" i="3"/>
  <c r="G110" i="3"/>
  <c r="G94" i="3"/>
  <c r="G78" i="3"/>
  <c r="G62" i="3"/>
  <c r="H127" i="3"/>
  <c r="I127" i="3"/>
  <c r="H111" i="3"/>
  <c r="I111" i="3"/>
  <c r="H95" i="3"/>
  <c r="I95" i="3"/>
  <c r="F79" i="3"/>
  <c r="H79" i="3"/>
  <c r="I79" i="3"/>
  <c r="F63" i="3"/>
  <c r="H63" i="3"/>
  <c r="I63" i="3"/>
  <c r="F47" i="3"/>
  <c r="H47" i="3"/>
  <c r="I47" i="3"/>
  <c r="F31" i="3"/>
  <c r="H31" i="3"/>
  <c r="I31" i="3"/>
  <c r="K118" i="3"/>
  <c r="K102" i="3"/>
  <c r="K86" i="3"/>
  <c r="K70" i="3"/>
  <c r="G56" i="3"/>
  <c r="K56" i="3"/>
  <c r="G12" i="3"/>
  <c r="G21" i="3"/>
  <c r="G130" i="1" l="1"/>
  <c r="M130" i="1" s="1"/>
  <c r="P130" i="1"/>
  <c r="D16" i="1"/>
  <c r="D19" i="1" s="1"/>
  <c r="G134" i="1"/>
  <c r="P134" i="1"/>
  <c r="P83" i="1"/>
  <c r="R83" i="1" s="1"/>
  <c r="T83" i="1" s="1"/>
  <c r="P133" i="1"/>
  <c r="R133" i="1" s="1"/>
  <c r="T133" i="1" s="1"/>
  <c r="P132" i="1"/>
  <c r="R132" i="1" s="1"/>
  <c r="T132" i="1" s="1"/>
  <c r="P53" i="1"/>
  <c r="R53" i="1" s="1"/>
  <c r="T53" i="1" s="1"/>
  <c r="L21" i="3"/>
  <c r="P42" i="1"/>
  <c r="R42" i="1" s="1"/>
  <c r="T42" i="1" s="1"/>
  <c r="P13" i="3"/>
  <c r="P41" i="1"/>
  <c r="R41" i="1" s="1"/>
  <c r="T41" i="1" s="1"/>
  <c r="P80" i="1"/>
  <c r="R80" i="1" s="1"/>
  <c r="T80" i="1" s="1"/>
  <c r="P124" i="1"/>
  <c r="R124" i="1" s="1"/>
  <c r="T124" i="1" s="1"/>
  <c r="P63" i="1"/>
  <c r="R63" i="1" s="1"/>
  <c r="T63" i="1" s="1"/>
  <c r="P57" i="1"/>
  <c r="R57" i="1" s="1"/>
  <c r="T57" i="1" s="1"/>
  <c r="F21" i="3"/>
  <c r="K21" i="3"/>
  <c r="P36" i="1"/>
  <c r="R36" i="1" s="1"/>
  <c r="T36" i="1" s="1"/>
  <c r="P128" i="1"/>
  <c r="R128" i="1" s="1"/>
  <c r="T128" i="1" s="1"/>
  <c r="P94" i="1"/>
  <c r="R94" i="1" s="1"/>
  <c r="T94" i="1" s="1"/>
  <c r="D15" i="1"/>
  <c r="C19" i="1" s="1"/>
  <c r="P61" i="1"/>
  <c r="R61" i="1" s="1"/>
  <c r="T61" i="1" s="1"/>
  <c r="P48" i="1"/>
  <c r="R48" i="1" s="1"/>
  <c r="T48" i="1" s="1"/>
  <c r="P117" i="1"/>
  <c r="R117" i="1" s="1"/>
  <c r="T117" i="1" s="1"/>
  <c r="P97" i="1"/>
  <c r="R97" i="1" s="1"/>
  <c r="T97" i="1" s="1"/>
  <c r="P116" i="1"/>
  <c r="R116" i="1" s="1"/>
  <c r="T116" i="1" s="1"/>
  <c r="P31" i="1"/>
  <c r="R31" i="1" s="1"/>
  <c r="T31" i="1" s="1"/>
  <c r="P68" i="1"/>
  <c r="R68" i="1" s="1"/>
  <c r="T68" i="1" s="1"/>
  <c r="P120" i="1"/>
  <c r="R120" i="1" s="1"/>
  <c r="T120" i="1" s="1"/>
  <c r="J21" i="3"/>
  <c r="H21" i="3"/>
  <c r="P51" i="1"/>
  <c r="R51" i="1" s="1"/>
  <c r="T51" i="1" s="1"/>
  <c r="P33" i="1"/>
  <c r="R33" i="1" s="1"/>
  <c r="T33" i="1" s="1"/>
  <c r="P91" i="1"/>
  <c r="R91" i="1" s="1"/>
  <c r="T91" i="1" s="1"/>
  <c r="P127" i="1"/>
  <c r="R127" i="1" s="1"/>
  <c r="T127" i="1" s="1"/>
  <c r="P69" i="1"/>
  <c r="R69" i="1" s="1"/>
  <c r="T69" i="1" s="1"/>
  <c r="P21" i="1"/>
  <c r="P66" i="1"/>
  <c r="R66" i="1" s="1"/>
  <c r="T66" i="1" s="1"/>
  <c r="P78" i="1"/>
  <c r="R78" i="1" s="1"/>
  <c r="T78" i="1" s="1"/>
  <c r="P62" i="1"/>
  <c r="R62" i="1" s="1"/>
  <c r="T62" i="1" s="1"/>
  <c r="P46" i="1"/>
  <c r="R46" i="1" s="1"/>
  <c r="T46" i="1" s="1"/>
  <c r="P30" i="1"/>
  <c r="R30" i="1" s="1"/>
  <c r="T30" i="1" s="1"/>
  <c r="P86" i="1"/>
  <c r="R86" i="1" s="1"/>
  <c r="T86" i="1" s="1"/>
  <c r="P26" i="1"/>
  <c r="R26" i="1" s="1"/>
  <c r="T26" i="1" s="1"/>
  <c r="P82" i="1"/>
  <c r="R82" i="1" s="1"/>
  <c r="T82" i="1" s="1"/>
  <c r="P85" i="1"/>
  <c r="R85" i="1" s="1"/>
  <c r="T85" i="1" s="1"/>
  <c r="P111" i="1"/>
  <c r="R111" i="1" s="1"/>
  <c r="T111" i="1" s="1"/>
  <c r="P96" i="1"/>
  <c r="R96" i="1" s="1"/>
  <c r="T96" i="1" s="1"/>
  <c r="P88" i="1"/>
  <c r="R88" i="1" s="1"/>
  <c r="T88" i="1" s="1"/>
  <c r="P123" i="1"/>
  <c r="P23" i="1"/>
  <c r="R23" i="1" s="1"/>
  <c r="T23" i="1" s="1"/>
  <c r="P56" i="1"/>
  <c r="R56" i="1" s="1"/>
  <c r="T56" i="1" s="1"/>
  <c r="P24" i="1"/>
  <c r="R24" i="1" s="1"/>
  <c r="T24" i="1" s="1"/>
  <c r="P71" i="1"/>
  <c r="R71" i="1" s="1"/>
  <c r="T71" i="1" s="1"/>
  <c r="P39" i="1"/>
  <c r="R39" i="1" s="1"/>
  <c r="T39" i="1" s="1"/>
  <c r="P45" i="1"/>
  <c r="R45" i="1" s="1"/>
  <c r="T45" i="1" s="1"/>
  <c r="P108" i="1"/>
  <c r="R108" i="1" s="1"/>
  <c r="T108" i="1" s="1"/>
  <c r="P50" i="1"/>
  <c r="R50" i="1" s="1"/>
  <c r="T50" i="1" s="1"/>
  <c r="P89" i="1"/>
  <c r="R89" i="1" s="1"/>
  <c r="T89" i="1" s="1"/>
  <c r="P95" i="1"/>
  <c r="R95" i="1" s="1"/>
  <c r="T95" i="1" s="1"/>
  <c r="P98" i="1"/>
  <c r="R98" i="1" s="1"/>
  <c r="T98" i="1" s="1"/>
  <c r="P101" i="1"/>
  <c r="R101" i="1" s="1"/>
  <c r="T101" i="1" s="1"/>
  <c r="P107" i="1"/>
  <c r="R107" i="1" s="1"/>
  <c r="T107" i="1" s="1"/>
  <c r="P76" i="1"/>
  <c r="R76" i="1" s="1"/>
  <c r="T76" i="1" s="1"/>
  <c r="P44" i="1"/>
  <c r="R44" i="1" s="1"/>
  <c r="T44" i="1" s="1"/>
  <c r="P59" i="1"/>
  <c r="R59" i="1" s="1"/>
  <c r="T59" i="1" s="1"/>
  <c r="P27" i="1"/>
  <c r="R27" i="1" s="1"/>
  <c r="T27" i="1" s="1"/>
  <c r="P112" i="1"/>
  <c r="R112" i="1" s="1"/>
  <c r="T112" i="1" s="1"/>
  <c r="P25" i="1"/>
  <c r="R25" i="1" s="1"/>
  <c r="T25" i="1" s="1"/>
  <c r="P106" i="1"/>
  <c r="R106" i="1" s="1"/>
  <c r="T106" i="1" s="1"/>
  <c r="P65" i="1"/>
  <c r="R65" i="1" s="1"/>
  <c r="T65" i="1" s="1"/>
  <c r="P74" i="1"/>
  <c r="R74" i="1" s="1"/>
  <c r="T74" i="1" s="1"/>
  <c r="P119" i="1"/>
  <c r="R119" i="1" s="1"/>
  <c r="T119" i="1" s="1"/>
  <c r="P122" i="1"/>
  <c r="R122" i="1" s="1"/>
  <c r="T122" i="1" s="1"/>
  <c r="P126" i="1"/>
  <c r="R126" i="1" s="1"/>
  <c r="T126" i="1" s="1"/>
  <c r="P129" i="1"/>
  <c r="R129" i="1" s="1"/>
  <c r="T129" i="1" s="1"/>
  <c r="P118" i="1"/>
  <c r="R118" i="1" s="1"/>
  <c r="T118" i="1" s="1"/>
  <c r="P87" i="1"/>
  <c r="R87" i="1" s="1"/>
  <c r="T87" i="1" s="1"/>
  <c r="P64" i="1"/>
  <c r="R64" i="1" s="1"/>
  <c r="T64" i="1" s="1"/>
  <c r="P32" i="1"/>
  <c r="R32" i="1" s="1"/>
  <c r="T32" i="1" s="1"/>
  <c r="P79" i="1"/>
  <c r="R79" i="1" s="1"/>
  <c r="T79" i="1" s="1"/>
  <c r="P47" i="1"/>
  <c r="R47" i="1" s="1"/>
  <c r="T47" i="1" s="1"/>
  <c r="P110" i="1"/>
  <c r="R110" i="1" s="1"/>
  <c r="T110" i="1" s="1"/>
  <c r="P34" i="1"/>
  <c r="R34" i="1" s="1"/>
  <c r="T34" i="1" s="1"/>
  <c r="P93" i="1"/>
  <c r="R93" i="1" s="1"/>
  <c r="T93" i="1" s="1"/>
  <c r="P103" i="1"/>
  <c r="R103" i="1" s="1"/>
  <c r="T103" i="1" s="1"/>
  <c r="P113" i="1"/>
  <c r="R113" i="1" s="1"/>
  <c r="T113" i="1" s="1"/>
  <c r="P100" i="1"/>
  <c r="R100" i="1" s="1"/>
  <c r="T100" i="1" s="1"/>
  <c r="P92" i="1"/>
  <c r="R92" i="1" s="1"/>
  <c r="T92" i="1" s="1"/>
  <c r="P121" i="1"/>
  <c r="R121" i="1" s="1"/>
  <c r="T121" i="1" s="1"/>
  <c r="P125" i="1"/>
  <c r="R125" i="1" s="1"/>
  <c r="T125" i="1" s="1"/>
  <c r="P84" i="1"/>
  <c r="R84" i="1" s="1"/>
  <c r="T84" i="1" s="1"/>
  <c r="P52" i="1"/>
  <c r="R52" i="1" s="1"/>
  <c r="T52" i="1" s="1"/>
  <c r="P67" i="1"/>
  <c r="R67" i="1" s="1"/>
  <c r="T67" i="1" s="1"/>
  <c r="P35" i="1"/>
  <c r="R35" i="1" s="1"/>
  <c r="T35" i="1" s="1"/>
  <c r="P37" i="1"/>
  <c r="R37" i="1" s="1"/>
  <c r="T37" i="1" s="1"/>
  <c r="P73" i="1"/>
  <c r="R73" i="1" s="1"/>
  <c r="T73" i="1" s="1"/>
  <c r="P77" i="1"/>
  <c r="R77" i="1" s="1"/>
  <c r="T77" i="1" s="1"/>
  <c r="P49" i="1"/>
  <c r="R49" i="1" s="1"/>
  <c r="T49" i="1" s="1"/>
  <c r="P29" i="1"/>
  <c r="R29" i="1" s="1"/>
  <c r="T29" i="1" s="1"/>
  <c r="P58" i="1"/>
  <c r="R58" i="1" s="1"/>
  <c r="T58" i="1" s="1"/>
  <c r="P90" i="1"/>
  <c r="R90" i="1" s="1"/>
  <c r="T90" i="1" s="1"/>
  <c r="P99" i="1"/>
  <c r="R99" i="1" s="1"/>
  <c r="T99" i="1" s="1"/>
  <c r="P102" i="1"/>
  <c r="R102" i="1" s="1"/>
  <c r="T102" i="1" s="1"/>
  <c r="P109" i="1"/>
  <c r="R109" i="1" s="1"/>
  <c r="T109" i="1" s="1"/>
  <c r="P114" i="1"/>
  <c r="R114" i="1" s="1"/>
  <c r="T114" i="1" s="1"/>
  <c r="P70" i="1"/>
  <c r="R70" i="1" s="1"/>
  <c r="T70" i="1" s="1"/>
  <c r="P54" i="1"/>
  <c r="R54" i="1" s="1"/>
  <c r="T54" i="1" s="1"/>
  <c r="P38" i="1"/>
  <c r="R38" i="1" s="1"/>
  <c r="T38" i="1" s="1"/>
  <c r="P22" i="1"/>
  <c r="R22" i="1" s="1"/>
  <c r="P72" i="1"/>
  <c r="R72" i="1" s="1"/>
  <c r="T72" i="1" s="1"/>
  <c r="P40" i="1"/>
  <c r="R40" i="1" s="1"/>
  <c r="T40" i="1" s="1"/>
  <c r="P131" i="1"/>
  <c r="R131" i="1" s="1"/>
  <c r="T131" i="1" s="1"/>
  <c r="P55" i="1"/>
  <c r="R55" i="1" s="1"/>
  <c r="T55" i="1" s="1"/>
  <c r="P81" i="1"/>
  <c r="R81" i="1" s="1"/>
  <c r="T81" i="1" s="1"/>
  <c r="P105" i="1"/>
  <c r="R105" i="1" s="1"/>
  <c r="T105" i="1" s="1"/>
  <c r="P60" i="1"/>
  <c r="R60" i="1" s="1"/>
  <c r="T60" i="1" s="1"/>
  <c r="P28" i="1"/>
  <c r="R28" i="1" s="1"/>
  <c r="T28" i="1" s="1"/>
  <c r="P75" i="1"/>
  <c r="R75" i="1" s="1"/>
  <c r="T75" i="1" s="1"/>
  <c r="P43" i="1"/>
  <c r="R43" i="1" s="1"/>
  <c r="T43" i="1" s="1"/>
  <c r="P104" i="1"/>
  <c r="R104" i="1" s="1"/>
  <c r="T104" i="1" s="1"/>
  <c r="P115" i="1"/>
  <c r="R115" i="1" s="1"/>
  <c r="T115" i="1" s="1"/>
  <c r="K13" i="3"/>
  <c r="C13" i="3"/>
  <c r="M13" i="3"/>
  <c r="F13" i="3"/>
  <c r="E13" i="3"/>
  <c r="B15" i="3"/>
  <c r="O13" i="3"/>
  <c r="Q13" i="3"/>
  <c r="G13" i="3"/>
  <c r="J13" i="3"/>
  <c r="D13" i="3"/>
  <c r="H13" i="3"/>
  <c r="I13" i="3"/>
  <c r="N13" i="3"/>
  <c r="L18" i="3"/>
  <c r="C11" i="1"/>
  <c r="K18" i="3"/>
  <c r="C18" i="3"/>
  <c r="C12" i="1"/>
  <c r="I18" i="3"/>
  <c r="D18" i="3"/>
  <c r="G18" i="3"/>
  <c r="J18" i="3"/>
  <c r="H18" i="3"/>
  <c r="F18" i="3"/>
  <c r="R130" i="1" l="1"/>
  <c r="T130" i="1" s="1"/>
  <c r="O130" i="1"/>
  <c r="O134" i="1"/>
  <c r="O113" i="1"/>
  <c r="O114" i="1"/>
  <c r="O115" i="1"/>
  <c r="O123" i="1"/>
  <c r="O119" i="1"/>
  <c r="O122" i="1"/>
  <c r="O21" i="1"/>
  <c r="O125" i="1"/>
  <c r="O133" i="1"/>
  <c r="O116" i="1"/>
  <c r="O120" i="1"/>
  <c r="O124" i="1"/>
  <c r="O128" i="1"/>
  <c r="O118" i="1"/>
  <c r="O121" i="1"/>
  <c r="O129" i="1"/>
  <c r="O127" i="1"/>
  <c r="O126" i="1"/>
  <c r="O117" i="1"/>
  <c r="O131" i="1"/>
  <c r="C15" i="1"/>
  <c r="O132" i="1"/>
  <c r="C16" i="1"/>
  <c r="D18" i="1" s="1"/>
  <c r="M134" i="1"/>
  <c r="R134" i="1"/>
  <c r="T134" i="1" s="1"/>
  <c r="O1" i="3"/>
  <c r="O2" i="3"/>
  <c r="O3" i="3"/>
  <c r="O5" i="3"/>
  <c r="O4" i="3"/>
  <c r="O6" i="3"/>
  <c r="R16" i="1"/>
  <c r="T22" i="1"/>
  <c r="E18" i="3"/>
  <c r="F7" i="1" l="1"/>
  <c r="F8" i="1" s="1"/>
  <c r="C18" i="1"/>
  <c r="E14" i="1"/>
  <c r="O7" i="3"/>
  <c r="E6" i="3" s="1"/>
  <c r="E9" i="3" s="1"/>
  <c r="E10" i="3" s="1"/>
  <c r="Q75" i="3"/>
  <c r="Q36" i="3"/>
  <c r="Q100" i="3"/>
  <c r="Q53" i="3"/>
  <c r="Q83" i="3"/>
  <c r="Q44" i="3"/>
  <c r="Q108" i="3"/>
  <c r="Q61" i="3"/>
  <c r="Q125" i="3"/>
  <c r="Q27" i="3"/>
  <c r="Q91" i="3"/>
  <c r="Q52" i="3"/>
  <c r="Q116" i="3"/>
  <c r="Q69" i="3"/>
  <c r="Q22" i="3"/>
  <c r="Q86" i="3"/>
  <c r="Q39" i="3"/>
  <c r="Q103" i="3"/>
  <c r="Q56" i="3"/>
  <c r="Q120" i="3"/>
  <c r="Q73" i="3"/>
  <c r="Q26" i="3"/>
  <c r="Q90" i="3"/>
  <c r="Q321" i="3"/>
  <c r="Q322" i="3"/>
  <c r="Q291" i="3"/>
  <c r="Q227" i="3"/>
  <c r="Q261" i="3"/>
  <c r="Q35" i="3"/>
  <c r="Q99" i="3"/>
  <c r="Q60" i="3"/>
  <c r="Q124" i="3"/>
  <c r="Q77" i="3"/>
  <c r="Q30" i="3"/>
  <c r="Q94" i="3"/>
  <c r="Q47" i="3"/>
  <c r="Q111" i="3"/>
  <c r="Q64" i="3"/>
  <c r="Q128" i="3"/>
  <c r="Q81" i="3"/>
  <c r="Q34" i="3"/>
  <c r="Q98" i="3"/>
  <c r="Q313" i="3"/>
  <c r="Q334" i="3"/>
  <c r="Q283" i="3"/>
  <c r="Q326" i="3"/>
  <c r="Q253" i="3"/>
  <c r="Q284" i="3"/>
  <c r="Q303" i="3"/>
  <c r="Q271" i="3"/>
  <c r="Q262" i="3"/>
  <c r="Q188" i="3"/>
  <c r="Q266" i="3"/>
  <c r="Q190" i="3"/>
  <c r="Q287" i="3"/>
  <c r="Q242" i="3"/>
  <c r="Q257" i="3"/>
  <c r="Q215" i="3"/>
  <c r="Q200" i="3"/>
  <c r="Q136" i="3"/>
  <c r="Q281" i="3"/>
  <c r="Q208" i="3"/>
  <c r="Q43" i="3"/>
  <c r="Q107" i="3"/>
  <c r="Q68" i="3"/>
  <c r="Q21" i="3"/>
  <c r="Q85" i="3"/>
  <c r="Q38" i="3"/>
  <c r="Q102" i="3"/>
  <c r="Q55" i="3"/>
  <c r="Q119" i="3"/>
  <c r="Q72" i="3"/>
  <c r="Q25" i="3"/>
  <c r="Q89" i="3"/>
  <c r="Q42" i="3"/>
  <c r="Q106" i="3"/>
  <c r="Q333" i="3"/>
  <c r="Q332" i="3"/>
  <c r="Q275" i="3"/>
  <c r="Q330" i="3"/>
  <c r="Q245" i="3"/>
  <c r="Q278" i="3"/>
  <c r="Q292" i="3"/>
  <c r="Q300" i="3"/>
  <c r="Q250" i="3"/>
  <c r="Q325" i="3"/>
  <c r="Q264" i="3"/>
  <c r="Q282" i="3"/>
  <c r="Q258" i="3"/>
  <c r="Q241" i="3"/>
  <c r="Q224" i="3"/>
  <c r="Q28" i="3"/>
  <c r="Q101" i="3"/>
  <c r="Q110" i="3"/>
  <c r="Q87" i="3"/>
  <c r="Q88" i="3"/>
  <c r="Q65" i="3"/>
  <c r="Q66" i="3"/>
  <c r="Q327" i="3"/>
  <c r="Q307" i="3"/>
  <c r="Q293" i="3"/>
  <c r="Q310" i="3"/>
  <c r="Q311" i="3"/>
  <c r="Q298" i="3"/>
  <c r="Q204" i="3"/>
  <c r="Q239" i="3"/>
  <c r="Q199" i="3"/>
  <c r="Q249" i="3"/>
  <c r="Q213" i="3"/>
  <c r="Q273" i="3"/>
  <c r="Q168" i="3"/>
  <c r="Q219" i="3"/>
  <c r="Q234" i="3"/>
  <c r="Q154" i="3"/>
  <c r="Q139" i="3"/>
  <c r="Q180" i="3"/>
  <c r="Q175" i="3"/>
  <c r="Q147" i="3"/>
  <c r="Q156" i="3"/>
  <c r="Q84" i="3"/>
  <c r="Q117" i="3"/>
  <c r="Q126" i="3"/>
  <c r="Q127" i="3"/>
  <c r="Q104" i="3"/>
  <c r="Q105" i="3"/>
  <c r="Q82" i="3"/>
  <c r="Q336" i="3"/>
  <c r="Q267" i="3"/>
  <c r="Q277" i="3"/>
  <c r="Q274" i="3"/>
  <c r="Q305" i="3"/>
  <c r="Q279" i="3"/>
  <c r="Q308" i="3"/>
  <c r="Q222" i="3"/>
  <c r="Q193" i="3"/>
  <c r="Q236" i="3"/>
  <c r="Q186" i="3"/>
  <c r="Q240" i="3"/>
  <c r="Q152" i="3"/>
  <c r="Q202" i="3"/>
  <c r="Q197" i="3"/>
  <c r="Q138" i="3"/>
  <c r="Q133" i="3"/>
  <c r="Q137" i="3"/>
  <c r="Q161" i="3"/>
  <c r="Q165" i="3"/>
  <c r="Q155" i="3"/>
  <c r="Q51" i="3"/>
  <c r="Q92" i="3"/>
  <c r="Q46" i="3"/>
  <c r="Q23" i="3"/>
  <c r="Q24" i="3"/>
  <c r="Q112" i="3"/>
  <c r="Q113" i="3"/>
  <c r="Q114" i="3"/>
  <c r="Q331" i="3"/>
  <c r="Q259" i="3"/>
  <c r="Q269" i="3"/>
  <c r="Q272" i="3"/>
  <c r="Q294" i="3"/>
  <c r="Q268" i="3"/>
  <c r="Q319" i="3"/>
  <c r="Q214" i="3"/>
  <c r="Q179" i="3"/>
  <c r="Q218" i="3"/>
  <c r="Q182" i="3"/>
  <c r="Q232" i="3"/>
  <c r="Q144" i="3"/>
  <c r="Q280" i="3"/>
  <c r="Q187" i="3"/>
  <c r="Q130" i="3"/>
  <c r="Q171" i="3"/>
  <c r="Q184" i="3"/>
  <c r="Q149" i="3"/>
  <c r="Q141" i="3"/>
  <c r="Q151" i="3"/>
  <c r="Q59" i="3"/>
  <c r="Q29" i="3"/>
  <c r="Q54" i="3"/>
  <c r="Q31" i="3"/>
  <c r="Q32" i="3"/>
  <c r="Q33" i="3"/>
  <c r="Q121" i="3"/>
  <c r="Q122" i="3"/>
  <c r="Q328" i="3"/>
  <c r="Q251" i="3"/>
  <c r="Q237" i="3"/>
  <c r="Q315" i="3"/>
  <c r="Q290" i="3"/>
  <c r="Q248" i="3"/>
  <c r="Q306" i="3"/>
  <c r="Q206" i="3"/>
  <c r="Q228" i="3"/>
  <c r="Q207" i="3"/>
  <c r="Q260" i="3"/>
  <c r="Q221" i="3"/>
  <c r="Q255" i="3"/>
  <c r="Q270" i="3"/>
  <c r="Q185" i="3"/>
  <c r="Q177" i="3"/>
  <c r="Q159" i="3"/>
  <c r="Q166" i="3"/>
  <c r="Q194" i="3"/>
  <c r="Q140" i="3"/>
  <c r="Q143" i="3"/>
  <c r="Q115" i="3"/>
  <c r="Q45" i="3"/>
  <c r="Q70" i="3"/>
  <c r="Q71" i="3"/>
  <c r="Q48" i="3"/>
  <c r="Q49" i="3"/>
  <c r="Q50" i="3"/>
  <c r="Q337" i="3"/>
  <c r="Q320" i="3"/>
  <c r="Q235" i="3"/>
  <c r="Q316" i="3"/>
  <c r="Q286" i="3"/>
  <c r="Q317" i="3"/>
  <c r="Q220" i="3"/>
  <c r="Q289" i="3"/>
  <c r="Q254" i="3"/>
  <c r="Q205" i="3"/>
  <c r="Q201" i="3"/>
  <c r="Q211" i="3"/>
  <c r="Q183" i="3"/>
  <c r="Q226" i="3"/>
  <c r="Q247" i="3"/>
  <c r="Q170" i="3"/>
  <c r="Q158" i="3"/>
  <c r="Q134" i="3"/>
  <c r="Q150" i="3"/>
  <c r="Q174" i="3"/>
  <c r="Q173" i="3"/>
  <c r="Q123" i="3"/>
  <c r="Q93" i="3"/>
  <c r="Q78" i="3"/>
  <c r="Q79" i="3"/>
  <c r="Q80" i="3"/>
  <c r="Q57" i="3"/>
  <c r="Q58" i="3"/>
  <c r="Q329" i="3"/>
  <c r="Q314" i="3"/>
  <c r="Q301" i="3"/>
  <c r="Q312" i="3"/>
  <c r="Q318" i="3"/>
  <c r="Q302" i="3"/>
  <c r="Q212" i="3"/>
  <c r="Q276" i="3"/>
  <c r="Q210" i="3"/>
  <c r="Q252" i="3"/>
  <c r="Q265" i="3"/>
  <c r="Q209" i="3"/>
  <c r="Q176" i="3"/>
  <c r="Q223" i="3"/>
  <c r="Q238" i="3"/>
  <c r="Q162" i="3"/>
  <c r="Q145" i="3"/>
  <c r="Q181" i="3"/>
  <c r="Q142" i="3"/>
  <c r="Q148" i="3"/>
  <c r="Q172" i="3"/>
  <c r="Q76" i="3"/>
  <c r="Q96" i="3"/>
  <c r="Q299" i="3"/>
  <c r="Q296" i="3"/>
  <c r="Q246" i="3"/>
  <c r="Q217" i="3"/>
  <c r="Q163" i="3"/>
  <c r="Q37" i="3"/>
  <c r="Q41" i="3"/>
  <c r="Q243" i="3"/>
  <c r="Q225" i="3"/>
  <c r="Q203" i="3"/>
  <c r="Q263" i="3"/>
  <c r="Q153" i="3"/>
  <c r="Q109" i="3"/>
  <c r="Q97" i="3"/>
  <c r="Q285" i="3"/>
  <c r="Q196" i="3"/>
  <c r="Q192" i="3"/>
  <c r="Q230" i="3"/>
  <c r="Q169" i="3"/>
  <c r="Q62" i="3"/>
  <c r="Q129" i="3"/>
  <c r="Q229" i="3"/>
  <c r="Q304" i="3"/>
  <c r="Q244" i="3"/>
  <c r="Q178" i="3"/>
  <c r="Q191" i="3"/>
  <c r="Q63" i="3"/>
  <c r="Q95" i="3"/>
  <c r="Q324" i="3"/>
  <c r="Q309" i="3"/>
  <c r="Q195" i="3"/>
  <c r="Q160" i="3"/>
  <c r="Q135" i="3"/>
  <c r="Q167" i="3"/>
  <c r="Q295" i="3"/>
  <c r="Q231" i="3"/>
  <c r="Q297" i="3"/>
  <c r="Q146" i="3"/>
  <c r="Q67" i="3"/>
  <c r="Q288" i="3"/>
  <c r="Q164" i="3"/>
  <c r="Q118" i="3"/>
  <c r="Q233" i="3"/>
  <c r="Q157" i="3"/>
  <c r="Q40" i="3"/>
  <c r="Q198" i="3"/>
  <c r="Q132" i="3"/>
  <c r="Q74" i="3"/>
  <c r="Q216" i="3"/>
  <c r="Q131" i="3"/>
  <c r="Q335" i="3"/>
  <c r="Q256" i="3"/>
  <c r="Q189" i="3"/>
  <c r="Q323" i="3"/>
  <c r="P320" i="3"/>
  <c r="P290" i="3"/>
  <c r="P226" i="3"/>
  <c r="P308" i="3"/>
  <c r="P244" i="3"/>
  <c r="P316" i="3"/>
  <c r="P303" i="3"/>
  <c r="P327" i="3"/>
  <c r="P219" i="3"/>
  <c r="P313" i="3"/>
  <c r="P243" i="3"/>
  <c r="P271" i="3"/>
  <c r="P208" i="3"/>
  <c r="P210" i="3"/>
  <c r="P251" i="3"/>
  <c r="P181" i="3"/>
  <c r="P209" i="3"/>
  <c r="P125" i="3"/>
  <c r="P61" i="3"/>
  <c r="P239" i="3"/>
  <c r="P267" i="3"/>
  <c r="P161" i="3"/>
  <c r="P95" i="3"/>
  <c r="P31" i="3"/>
  <c r="P330" i="3"/>
  <c r="P274" i="3"/>
  <c r="P332" i="3"/>
  <c r="P292" i="3"/>
  <c r="P228" i="3"/>
  <c r="P299" i="3"/>
  <c r="P324" i="3"/>
  <c r="P283" i="3"/>
  <c r="P203" i="3"/>
  <c r="P291" i="3"/>
  <c r="P221" i="3"/>
  <c r="P253" i="3"/>
  <c r="P178" i="3"/>
  <c r="P288" i="3"/>
  <c r="P246" i="3"/>
  <c r="P257" i="3"/>
  <c r="P175" i="3"/>
  <c r="P109" i="3"/>
  <c r="P45" i="3"/>
  <c r="P206" i="3"/>
  <c r="P223" i="3"/>
  <c r="P145" i="3"/>
  <c r="P79" i="3"/>
  <c r="P179" i="3"/>
  <c r="P94" i="3"/>
  <c r="P24" i="3"/>
  <c r="P132" i="3"/>
  <c r="P60" i="3"/>
  <c r="P155" i="3"/>
  <c r="P83" i="3"/>
  <c r="P54" i="3"/>
  <c r="P144" i="3"/>
  <c r="P193" i="3"/>
  <c r="P34" i="3"/>
  <c r="P90" i="3"/>
  <c r="P165" i="3"/>
  <c r="P113" i="3"/>
  <c r="P89" i="3"/>
  <c r="P176" i="3"/>
  <c r="P321" i="3"/>
  <c r="P266" i="3"/>
  <c r="P323" i="3"/>
  <c r="P284" i="3"/>
  <c r="P331" i="3"/>
  <c r="P295" i="3"/>
  <c r="P314" i="3"/>
  <c r="P273" i="3"/>
  <c r="P195" i="3"/>
  <c r="P287" i="3"/>
  <c r="P213" i="3"/>
  <c r="P247" i="3"/>
  <c r="P277" i="3"/>
  <c r="P261" i="3"/>
  <c r="P241" i="3"/>
  <c r="P235" i="3"/>
  <c r="P167" i="3"/>
  <c r="P101" i="3"/>
  <c r="P37" i="3"/>
  <c r="P204" i="3"/>
  <c r="P217" i="3"/>
  <c r="P137" i="3"/>
  <c r="P71" i="3"/>
  <c r="P170" i="3"/>
  <c r="P80" i="3"/>
  <c r="P186" i="3"/>
  <c r="P128" i="3"/>
  <c r="P46" i="3"/>
  <c r="P154" i="3"/>
  <c r="P50" i="3"/>
  <c r="P49" i="3"/>
  <c r="P142" i="3"/>
  <c r="P105" i="3"/>
  <c r="P174" i="3"/>
  <c r="P57" i="3"/>
  <c r="P146" i="3"/>
  <c r="P104" i="3"/>
  <c r="P84" i="3"/>
  <c r="P329" i="3"/>
  <c r="P258" i="3"/>
  <c r="P335" i="3"/>
  <c r="P276" i="3"/>
  <c r="P319" i="3"/>
  <c r="P315" i="3"/>
  <c r="P309" i="3"/>
  <c r="P254" i="3"/>
  <c r="P187" i="3"/>
  <c r="P281" i="3"/>
  <c r="P205" i="3"/>
  <c r="P238" i="3"/>
  <c r="P275" i="3"/>
  <c r="P233" i="3"/>
  <c r="P218" i="3"/>
  <c r="P224" i="3"/>
  <c r="P159" i="3"/>
  <c r="P93" i="3"/>
  <c r="P29" i="3"/>
  <c r="P200" i="3"/>
  <c r="P202" i="3"/>
  <c r="P127" i="3"/>
  <c r="P63" i="3"/>
  <c r="P168" i="3"/>
  <c r="P76" i="3"/>
  <c r="P183" i="3"/>
  <c r="P124" i="3"/>
  <c r="P32" i="3"/>
  <c r="P121" i="3"/>
  <c r="P158" i="3"/>
  <c r="P40" i="3"/>
  <c r="P129" i="3"/>
  <c r="P100" i="3"/>
  <c r="P160" i="3"/>
  <c r="P52" i="3"/>
  <c r="P141" i="3"/>
  <c r="P99" i="3"/>
  <c r="P75" i="3"/>
  <c r="P336" i="3"/>
  <c r="P306" i="3"/>
  <c r="P242" i="3"/>
  <c r="P317" i="3"/>
  <c r="P260" i="3"/>
  <c r="P289" i="3"/>
  <c r="P318" i="3"/>
  <c r="P294" i="3"/>
  <c r="P229" i="3"/>
  <c r="P296" i="3"/>
  <c r="P256" i="3"/>
  <c r="P189" i="3"/>
  <c r="P214" i="3"/>
  <c r="P237" i="3"/>
  <c r="P220" i="3"/>
  <c r="P201" i="3"/>
  <c r="P259" i="3"/>
  <c r="P143" i="3"/>
  <c r="P77" i="3"/>
  <c r="P264" i="3"/>
  <c r="P278" i="3"/>
  <c r="P177" i="3"/>
  <c r="P111" i="3"/>
  <c r="P47" i="3"/>
  <c r="P150" i="3"/>
  <c r="P48" i="3"/>
  <c r="P163" i="3"/>
  <c r="P96" i="3"/>
  <c r="P23" i="3"/>
  <c r="P107" i="3"/>
  <c r="P106" i="3"/>
  <c r="P26" i="3"/>
  <c r="P115" i="3"/>
  <c r="P86" i="3"/>
  <c r="P152" i="3"/>
  <c r="P38" i="3"/>
  <c r="P131" i="3"/>
  <c r="P42" i="3"/>
  <c r="P65" i="3"/>
  <c r="P98" i="3"/>
  <c r="P328" i="3"/>
  <c r="P298" i="3"/>
  <c r="P234" i="3"/>
  <c r="P311" i="3"/>
  <c r="P252" i="3"/>
  <c r="P322" i="3"/>
  <c r="P307" i="3"/>
  <c r="P333" i="3"/>
  <c r="P227" i="3"/>
  <c r="P325" i="3"/>
  <c r="P245" i="3"/>
  <c r="P279" i="3"/>
  <c r="P212" i="3"/>
  <c r="P225" i="3"/>
  <c r="P216" i="3"/>
  <c r="P184" i="3"/>
  <c r="P215" i="3"/>
  <c r="P135" i="3"/>
  <c r="P69" i="3"/>
  <c r="P248" i="3"/>
  <c r="P269" i="3"/>
  <c r="P169" i="3"/>
  <c r="P103" i="3"/>
  <c r="P39" i="3"/>
  <c r="P312" i="3"/>
  <c r="P236" i="3"/>
  <c r="P211" i="3"/>
  <c r="P185" i="3"/>
  <c r="P194" i="3"/>
  <c r="P255" i="3"/>
  <c r="P126" i="3"/>
  <c r="P149" i="3"/>
  <c r="P196" i="3"/>
  <c r="P73" i="3"/>
  <c r="P82" i="3"/>
  <c r="P148" i="3"/>
  <c r="P130" i="3"/>
  <c r="P56" i="3"/>
  <c r="P36" i="3"/>
  <c r="P310" i="3"/>
  <c r="P304" i="3"/>
  <c r="P302" i="3"/>
  <c r="P262" i="3"/>
  <c r="P151" i="3"/>
  <c r="P191" i="3"/>
  <c r="P112" i="3"/>
  <c r="P138" i="3"/>
  <c r="P188" i="3"/>
  <c r="P68" i="3"/>
  <c r="P58" i="3"/>
  <c r="P147" i="3"/>
  <c r="P123" i="3"/>
  <c r="P51" i="3"/>
  <c r="P282" i="3"/>
  <c r="P301" i="3"/>
  <c r="P293" i="3"/>
  <c r="P199" i="3"/>
  <c r="P117" i="3"/>
  <c r="P153" i="3"/>
  <c r="P108" i="3"/>
  <c r="P136" i="3"/>
  <c r="P171" i="3"/>
  <c r="P59" i="3"/>
  <c r="P22" i="3"/>
  <c r="P114" i="3"/>
  <c r="P118" i="3"/>
  <c r="P21" i="3"/>
  <c r="P250" i="3"/>
  <c r="P297" i="3"/>
  <c r="P270" i="3"/>
  <c r="P222" i="3"/>
  <c r="P85" i="3"/>
  <c r="P119" i="3"/>
  <c r="P62" i="3"/>
  <c r="P110" i="3"/>
  <c r="P116" i="3"/>
  <c r="P35" i="3"/>
  <c r="P91" i="3"/>
  <c r="P43" i="3"/>
  <c r="P66" i="3"/>
  <c r="P173" i="3"/>
  <c r="P300" i="3"/>
  <c r="P285" i="3"/>
  <c r="P263" i="3"/>
  <c r="P265" i="3"/>
  <c r="P232" i="3"/>
  <c r="P180" i="3"/>
  <c r="P27" i="3"/>
  <c r="P64" i="3"/>
  <c r="P88" i="3"/>
  <c r="P162" i="3"/>
  <c r="P67" i="3"/>
  <c r="P192" i="3"/>
  <c r="P122" i="3"/>
  <c r="P74" i="3"/>
  <c r="P326" i="3"/>
  <c r="P249" i="3"/>
  <c r="P156" i="3"/>
  <c r="P97" i="3"/>
  <c r="P33" i="3"/>
  <c r="P41" i="3"/>
  <c r="P268" i="3"/>
  <c r="P207" i="3"/>
  <c r="P44" i="3"/>
  <c r="P133" i="3"/>
  <c r="P25" i="3"/>
  <c r="P280" i="3"/>
  <c r="P198" i="3"/>
  <c r="P30" i="3"/>
  <c r="P190" i="3"/>
  <c r="P140" i="3"/>
  <c r="P305" i="3"/>
  <c r="P53" i="3"/>
  <c r="P182" i="3"/>
  <c r="P166" i="3"/>
  <c r="P139" i="3"/>
  <c r="P240" i="3"/>
  <c r="P272" i="3"/>
  <c r="P92" i="3"/>
  <c r="P120" i="3"/>
  <c r="P134" i="3"/>
  <c r="P231" i="3"/>
  <c r="P286" i="3"/>
  <c r="P78" i="3"/>
  <c r="P81" i="3"/>
  <c r="P70" i="3"/>
  <c r="P197" i="3"/>
  <c r="P172" i="3"/>
  <c r="P230" i="3"/>
  <c r="P164" i="3"/>
  <c r="P87" i="3"/>
  <c r="P28" i="3"/>
  <c r="P102" i="3"/>
  <c r="P157" i="3"/>
  <c r="P334" i="3"/>
  <c r="P337" i="3"/>
  <c r="P72" i="3"/>
  <c r="P55" i="3"/>
  <c r="O335" i="3"/>
  <c r="O331" i="3"/>
  <c r="O273" i="3"/>
  <c r="O337" i="3"/>
  <c r="O275" i="3"/>
  <c r="O306" i="3"/>
  <c r="O310" i="3"/>
  <c r="O286" i="3"/>
  <c r="O309" i="3"/>
  <c r="O242" i="3"/>
  <c r="O298" i="3"/>
  <c r="O326" i="3"/>
  <c r="O305" i="3"/>
  <c r="O241" i="3"/>
  <c r="O307" i="3"/>
  <c r="O243" i="3"/>
  <c r="O270" i="3"/>
  <c r="O301" i="3"/>
  <c r="O318" i="3"/>
  <c r="O277" i="3"/>
  <c r="O325" i="3"/>
  <c r="O233" i="3"/>
  <c r="O283" i="3"/>
  <c r="O287" i="3"/>
  <c r="O295" i="3"/>
  <c r="O328" i="3"/>
  <c r="O218" i="3"/>
  <c r="O296" i="3"/>
  <c r="O204" i="3"/>
  <c r="O223" i="3"/>
  <c r="O253" i="3"/>
  <c r="O205" i="3"/>
  <c r="O216" i="3"/>
  <c r="O224" i="3"/>
  <c r="O150" i="3"/>
  <c r="O88" i="3"/>
  <c r="O27" i="3"/>
  <c r="O215" i="3"/>
  <c r="O226" i="3"/>
  <c r="O152" i="3"/>
  <c r="O82" i="3"/>
  <c r="O173" i="3"/>
  <c r="O91" i="3"/>
  <c r="O151" i="3"/>
  <c r="O57" i="3"/>
  <c r="O138" i="3"/>
  <c r="O171" i="3"/>
  <c r="O327" i="3"/>
  <c r="O316" i="3"/>
  <c r="O225" i="3"/>
  <c r="O267" i="3"/>
  <c r="O276" i="3"/>
  <c r="O315" i="3"/>
  <c r="O300" i="3"/>
  <c r="O210" i="3"/>
  <c r="O279" i="3"/>
  <c r="O196" i="3"/>
  <c r="O217" i="3"/>
  <c r="O247" i="3"/>
  <c r="O199" i="3"/>
  <c r="O203" i="3"/>
  <c r="O211" i="3"/>
  <c r="O142" i="3"/>
  <c r="O80" i="3"/>
  <c r="O25" i="3"/>
  <c r="O209" i="3"/>
  <c r="O219" i="3"/>
  <c r="O144" i="3"/>
  <c r="O74" i="3"/>
  <c r="O162" i="3"/>
  <c r="O87" i="3"/>
  <c r="O141" i="3"/>
  <c r="O43" i="3"/>
  <c r="O126" i="3"/>
  <c r="O163" i="3"/>
  <c r="O78" i="3"/>
  <c r="O101" i="3"/>
  <c r="O26" i="3"/>
  <c r="O110" i="3"/>
  <c r="O86" i="3"/>
  <c r="O109" i="3"/>
  <c r="O159" i="3"/>
  <c r="O99" i="3"/>
  <c r="O139" i="3"/>
  <c r="O46" i="3"/>
  <c r="O319" i="3"/>
  <c r="O297" i="3"/>
  <c r="O329" i="3"/>
  <c r="O259" i="3"/>
  <c r="O266" i="3"/>
  <c r="O292" i="3"/>
  <c r="O294" i="3"/>
  <c r="O202" i="3"/>
  <c r="O262" i="3"/>
  <c r="O188" i="3"/>
  <c r="O197" i="3"/>
  <c r="O238" i="3"/>
  <c r="O274" i="3"/>
  <c r="O190" i="3"/>
  <c r="O198" i="3"/>
  <c r="O134" i="3"/>
  <c r="O72" i="3"/>
  <c r="O23" i="3"/>
  <c r="O285" i="3"/>
  <c r="O206" i="3"/>
  <c r="O136" i="3"/>
  <c r="O66" i="3"/>
  <c r="O148" i="3"/>
  <c r="O73" i="3"/>
  <c r="O121" i="3"/>
  <c r="O39" i="3"/>
  <c r="O93" i="3"/>
  <c r="O154" i="3"/>
  <c r="O45" i="3"/>
  <c r="O68" i="3"/>
  <c r="O175" i="3"/>
  <c r="O77" i="3"/>
  <c r="O81" i="3"/>
  <c r="O85" i="3"/>
  <c r="O146" i="3"/>
  <c r="O94" i="3"/>
  <c r="O117" i="3"/>
  <c r="O311" i="3"/>
  <c r="O289" i="3"/>
  <c r="O332" i="3"/>
  <c r="O251" i="3"/>
  <c r="O321" i="3"/>
  <c r="O282" i="3"/>
  <c r="O288" i="3"/>
  <c r="O194" i="3"/>
  <c r="O258" i="3"/>
  <c r="O290" i="3"/>
  <c r="O191" i="3"/>
  <c r="O230" i="3"/>
  <c r="O261" i="3"/>
  <c r="O180" i="3"/>
  <c r="O192" i="3"/>
  <c r="O128" i="3"/>
  <c r="O64" i="3"/>
  <c r="O21" i="3"/>
  <c r="O272" i="3"/>
  <c r="O200" i="3"/>
  <c r="O122" i="3"/>
  <c r="O58" i="3"/>
  <c r="O137" i="3"/>
  <c r="O336" i="3"/>
  <c r="O257" i="3"/>
  <c r="O299" i="3"/>
  <c r="O313" i="3"/>
  <c r="O284" i="3"/>
  <c r="O303" i="3"/>
  <c r="O246" i="3"/>
  <c r="O308" i="3"/>
  <c r="O314" i="3"/>
  <c r="O269" i="3"/>
  <c r="O302" i="3"/>
  <c r="O234" i="3"/>
  <c r="O228" i="3"/>
  <c r="O244" i="3"/>
  <c r="O96" i="3"/>
  <c r="O221" i="3"/>
  <c r="O160" i="3"/>
  <c r="O178" i="3"/>
  <c r="O169" i="3"/>
  <c r="O172" i="3"/>
  <c r="O181" i="3"/>
  <c r="O184" i="3"/>
  <c r="O44" i="3"/>
  <c r="O115" i="3"/>
  <c r="O67" i="3"/>
  <c r="O33" i="3"/>
  <c r="O108" i="3"/>
  <c r="O79" i="3"/>
  <c r="O333" i="3"/>
  <c r="O291" i="3"/>
  <c r="O320" i="3"/>
  <c r="O248" i="3"/>
  <c r="O187" i="3"/>
  <c r="O252" i="3"/>
  <c r="O182" i="3"/>
  <c r="O56" i="3"/>
  <c r="O264" i="3"/>
  <c r="O114" i="3"/>
  <c r="O131" i="3"/>
  <c r="O155" i="3"/>
  <c r="O167" i="3"/>
  <c r="O116" i="3"/>
  <c r="O170" i="3"/>
  <c r="O35" i="3"/>
  <c r="O53" i="3"/>
  <c r="O62" i="3"/>
  <c r="O28" i="3"/>
  <c r="O61" i="3"/>
  <c r="O70" i="3"/>
  <c r="O324" i="3"/>
  <c r="O235" i="3"/>
  <c r="O330" i="3"/>
  <c r="O237" i="3"/>
  <c r="O177" i="3"/>
  <c r="O245" i="3"/>
  <c r="O174" i="3"/>
  <c r="O48" i="3"/>
  <c r="O250" i="3"/>
  <c r="O106" i="3"/>
  <c r="O123" i="3"/>
  <c r="O107" i="3"/>
  <c r="O164" i="3"/>
  <c r="O111" i="3"/>
  <c r="O153" i="3"/>
  <c r="O30" i="3"/>
  <c r="O22" i="3"/>
  <c r="O29" i="3"/>
  <c r="O165" i="3"/>
  <c r="O37" i="3"/>
  <c r="O65" i="3"/>
  <c r="O334" i="3"/>
  <c r="O227" i="3"/>
  <c r="O271" i="3"/>
  <c r="O220" i="3"/>
  <c r="O263" i="3"/>
  <c r="O236" i="3"/>
  <c r="O166" i="3"/>
  <c r="O40" i="3"/>
  <c r="O239" i="3"/>
  <c r="O98" i="3"/>
  <c r="O119" i="3"/>
  <c r="O103" i="3"/>
  <c r="O143" i="3"/>
  <c r="O102" i="3"/>
  <c r="O133" i="3"/>
  <c r="O161" i="3"/>
  <c r="O193" i="3"/>
  <c r="O157" i="3"/>
  <c r="O140" i="3"/>
  <c r="O24" i="3"/>
  <c r="O60" i="3"/>
  <c r="O281" i="3"/>
  <c r="O293" i="3"/>
  <c r="O260" i="3"/>
  <c r="O212" i="3"/>
  <c r="O254" i="3"/>
  <c r="O222" i="3"/>
  <c r="O158" i="3"/>
  <c r="O32" i="3"/>
  <c r="O231" i="3"/>
  <c r="O90" i="3"/>
  <c r="O105" i="3"/>
  <c r="O89" i="3"/>
  <c r="O69" i="3"/>
  <c r="O97" i="3"/>
  <c r="O125" i="3"/>
  <c r="O149" i="3"/>
  <c r="O132" i="3"/>
  <c r="O147" i="3"/>
  <c r="O130" i="3"/>
  <c r="O189" i="3"/>
  <c r="O51" i="3"/>
  <c r="O265" i="3"/>
  <c r="O312" i="3"/>
  <c r="O232" i="3"/>
  <c r="O280" i="3"/>
  <c r="O214" i="3"/>
  <c r="O213" i="3"/>
  <c r="O120" i="3"/>
  <c r="O268" i="3"/>
  <c r="O183" i="3"/>
  <c r="O50" i="3"/>
  <c r="O59" i="3"/>
  <c r="O75" i="3"/>
  <c r="O36" i="3"/>
  <c r="O92" i="3"/>
  <c r="O63" i="3"/>
  <c r="O135" i="3"/>
  <c r="O100" i="3"/>
  <c r="O52" i="3"/>
  <c r="O127" i="3"/>
  <c r="O156" i="3"/>
  <c r="O278" i="3"/>
  <c r="O256" i="3"/>
  <c r="O71" i="3"/>
  <c r="O129" i="3"/>
  <c r="O145" i="3"/>
  <c r="O255" i="3"/>
  <c r="O240" i="3"/>
  <c r="O179" i="3"/>
  <c r="O124" i="3"/>
  <c r="O84" i="3"/>
  <c r="O249" i="3"/>
  <c r="O208" i="3"/>
  <c r="O176" i="3"/>
  <c r="O31" i="3"/>
  <c r="O95" i="3"/>
  <c r="O304" i="3"/>
  <c r="O207" i="3"/>
  <c r="O42" i="3"/>
  <c r="O83" i="3"/>
  <c r="O47" i="3"/>
  <c r="O322" i="3"/>
  <c r="O201" i="3"/>
  <c r="O34" i="3"/>
  <c r="O185" i="3"/>
  <c r="O38" i="3"/>
  <c r="O323" i="3"/>
  <c r="O41" i="3"/>
  <c r="O113" i="3"/>
  <c r="O186" i="3"/>
  <c r="O195" i="3"/>
  <c r="O317" i="3"/>
  <c r="O54" i="3"/>
  <c r="O229" i="3"/>
  <c r="O49" i="3"/>
  <c r="O168" i="3"/>
  <c r="O55" i="3"/>
  <c r="O112" i="3"/>
  <c r="O76" i="3"/>
  <c r="O104" i="3"/>
  <c r="O118" i="3"/>
  <c r="Q18" i="3"/>
  <c r="O18" i="3"/>
  <c r="P18" i="3"/>
  <c r="F9" i="1" l="1"/>
  <c r="E5" i="3"/>
  <c r="E4" i="3"/>
  <c r="M41" i="3" l="1"/>
  <c r="M299" i="3"/>
  <c r="M135" i="3"/>
  <c r="M45" i="3"/>
  <c r="M284" i="3"/>
  <c r="M131" i="3"/>
  <c r="M171" i="3"/>
  <c r="M274" i="3"/>
  <c r="M170" i="3"/>
  <c r="M280" i="3"/>
  <c r="M236" i="3"/>
  <c r="V13" i="3"/>
  <c r="M330" i="3"/>
  <c r="M73" i="3"/>
  <c r="M204" i="3"/>
  <c r="M263" i="3"/>
  <c r="M190" i="3"/>
  <c r="V2" i="3"/>
  <c r="M28" i="3"/>
  <c r="V3" i="3"/>
  <c r="M311" i="3"/>
  <c r="M111" i="3"/>
  <c r="M221" i="3"/>
  <c r="M80" i="3"/>
  <c r="M159" i="3"/>
  <c r="M252" i="3"/>
  <c r="M79" i="3"/>
  <c r="M103" i="3"/>
  <c r="M229" i="3"/>
  <c r="M191" i="3"/>
  <c r="M211" i="3"/>
  <c r="M199" i="3"/>
  <c r="M148" i="3"/>
  <c r="V17" i="3"/>
  <c r="M69" i="3"/>
  <c r="M290" i="3"/>
  <c r="M89" i="3"/>
  <c r="M141" i="3"/>
  <c r="M240" i="3"/>
  <c r="V27" i="3"/>
  <c r="M283" i="3"/>
  <c r="M85" i="3"/>
  <c r="M161" i="3"/>
  <c r="M300" i="3"/>
  <c r="M249" i="3"/>
  <c r="M320" i="3"/>
  <c r="V24" i="3"/>
  <c r="M207" i="3"/>
  <c r="M166" i="3"/>
  <c r="M323" i="3"/>
  <c r="M277" i="3"/>
  <c r="M316" i="3"/>
  <c r="M110" i="3"/>
  <c r="M125" i="3"/>
  <c r="M244" i="3"/>
  <c r="V22" i="3"/>
  <c r="M22" i="3"/>
  <c r="M218" i="3"/>
  <c r="V14" i="3"/>
  <c r="M29" i="3"/>
  <c r="M232" i="3"/>
  <c r="M95" i="3"/>
  <c r="M61" i="3"/>
  <c r="M215" i="3"/>
  <c r="M322" i="3"/>
  <c r="M123" i="3"/>
  <c r="M58" i="3"/>
  <c r="M238" i="3"/>
  <c r="M31" i="3"/>
  <c r="M219" i="3"/>
  <c r="M217" i="3"/>
  <c r="M318" i="3"/>
  <c r="V15" i="3"/>
  <c r="M317" i="3"/>
  <c r="M34" i="3"/>
  <c r="M272" i="3"/>
  <c r="M315" i="3"/>
  <c r="M165" i="3"/>
  <c r="M264" i="3"/>
  <c r="M117" i="3"/>
  <c r="M124" i="3"/>
  <c r="M155" i="3"/>
  <c r="M242" i="3"/>
  <c r="M298" i="3"/>
  <c r="M213" i="3"/>
  <c r="V7" i="3"/>
  <c r="M212" i="3"/>
  <c r="M293" i="3"/>
  <c r="M222" i="3"/>
  <c r="M52" i="3"/>
  <c r="M297" i="3"/>
  <c r="M168" i="3"/>
  <c r="M134" i="3"/>
  <c r="M26" i="3"/>
  <c r="M43" i="3"/>
  <c r="M197" i="3"/>
  <c r="M210" i="3"/>
  <c r="M114" i="3"/>
  <c r="M228" i="3"/>
  <c r="M38" i="3"/>
  <c r="M266" i="3"/>
  <c r="M152" i="3"/>
  <c r="M128" i="3"/>
  <c r="M90" i="3"/>
  <c r="M251" i="3"/>
  <c r="M151" i="3"/>
  <c r="M106" i="3"/>
  <c r="M245" i="3"/>
  <c r="M145" i="3"/>
  <c r="M42" i="3"/>
  <c r="M223" i="3"/>
  <c r="M37" i="3"/>
  <c r="M54" i="3"/>
  <c r="M258" i="3"/>
  <c r="M63" i="3"/>
  <c r="M68" i="3"/>
  <c r="M55" i="3"/>
  <c r="M205" i="3"/>
  <c r="M188" i="3"/>
  <c r="M259" i="3"/>
  <c r="M192" i="3"/>
  <c r="M275" i="3"/>
  <c r="V8" i="3"/>
  <c r="M59" i="3"/>
  <c r="M186" i="3"/>
  <c r="M303" i="3"/>
  <c r="M314" i="3"/>
  <c r="M176" i="3"/>
  <c r="M321" i="3"/>
  <c r="M121" i="3"/>
  <c r="M247" i="3"/>
  <c r="M160" i="3"/>
  <c r="M273" i="3"/>
  <c r="M92" i="3"/>
  <c r="M327" i="3"/>
  <c r="M226" i="3"/>
  <c r="M305" i="3"/>
  <c r="M65" i="3"/>
  <c r="V10" i="3"/>
  <c r="M81" i="3"/>
  <c r="M136" i="3"/>
  <c r="M265" i="3"/>
  <c r="M60" i="3"/>
  <c r="M157" i="3"/>
  <c r="M268" i="3"/>
  <c r="M319" i="3"/>
  <c r="M180" i="3"/>
  <c r="V5" i="3"/>
  <c r="M203" i="3"/>
  <c r="M181" i="3"/>
  <c r="M67" i="3"/>
  <c r="M250" i="3"/>
  <c r="M179" i="3"/>
  <c r="M71" i="3"/>
  <c r="M248" i="3"/>
  <c r="M163" i="3"/>
  <c r="M35" i="3"/>
  <c r="M254" i="3"/>
  <c r="M175" i="3"/>
  <c r="M39" i="3"/>
  <c r="M220" i="3"/>
  <c r="V6" i="3"/>
  <c r="V19" i="3"/>
  <c r="M112" i="3"/>
  <c r="M150" i="3"/>
  <c r="M178" i="3"/>
  <c r="M66" i="3"/>
  <c r="M239" i="3"/>
  <c r="M200" i="3"/>
  <c r="M154" i="3"/>
  <c r="M57" i="3"/>
  <c r="M289" i="3"/>
  <c r="M107" i="3"/>
  <c r="M301" i="3"/>
  <c r="M144" i="3"/>
  <c r="V31" i="3"/>
  <c r="V26" i="3"/>
  <c r="M329" i="3"/>
  <c r="V12" i="3"/>
  <c r="M76" i="3"/>
  <c r="M269" i="3"/>
  <c r="M326" i="3"/>
  <c r="M97" i="3"/>
  <c r="M126" i="3"/>
  <c r="V29" i="3"/>
  <c r="V9" i="3"/>
  <c r="M24" i="3"/>
  <c r="M286" i="3"/>
  <c r="M156" i="3"/>
  <c r="M109" i="3"/>
  <c r="M271" i="3"/>
  <c r="M267" i="3"/>
  <c r="M127" i="3"/>
  <c r="M84" i="3"/>
  <c r="M142" i="3"/>
  <c r="M206" i="3"/>
  <c r="M224" i="3"/>
  <c r="M201" i="3"/>
  <c r="M101" i="3"/>
  <c r="M333" i="3"/>
  <c r="M137" i="3"/>
  <c r="M40" i="3"/>
  <c r="M285" i="3"/>
  <c r="M153" i="3"/>
  <c r="M56" i="3"/>
  <c r="M282" i="3"/>
  <c r="V4" i="3"/>
  <c r="M32" i="3"/>
  <c r="M174" i="3"/>
  <c r="M78" i="3"/>
  <c r="M100" i="3"/>
  <c r="M158" i="3"/>
  <c r="M169" i="3"/>
  <c r="M184" i="3"/>
  <c r="M335" i="3"/>
  <c r="V18" i="3"/>
  <c r="M234" i="3"/>
  <c r="M209" i="3"/>
  <c r="M64" i="3"/>
  <c r="M196" i="3"/>
  <c r="M230" i="3"/>
  <c r="M276" i="3"/>
  <c r="M83" i="3"/>
  <c r="M62" i="3"/>
  <c r="M260" i="3"/>
  <c r="M307" i="3"/>
  <c r="M129" i="3"/>
  <c r="M235" i="3"/>
  <c r="M292" i="3"/>
  <c r="V16" i="3"/>
  <c r="M27" i="3"/>
  <c r="M287" i="3"/>
  <c r="M75" i="3"/>
  <c r="M194" i="3"/>
  <c r="M23" i="3"/>
  <c r="M70" i="3"/>
  <c r="M331" i="3"/>
  <c r="M88" i="3"/>
  <c r="M120" i="3"/>
  <c r="M72" i="3"/>
  <c r="M182" i="3"/>
  <c r="M108" i="3"/>
  <c r="V30" i="3"/>
  <c r="M328" i="3"/>
  <c r="M193" i="3"/>
  <c r="M82" i="3"/>
  <c r="M21" i="3"/>
  <c r="M295" i="3"/>
  <c r="M164" i="3"/>
  <c r="M119" i="3"/>
  <c r="M147" i="3"/>
  <c r="V33" i="3"/>
  <c r="M140" i="3"/>
  <c r="M306" i="3"/>
  <c r="M325" i="3"/>
  <c r="M132" i="3"/>
  <c r="M288" i="3"/>
  <c r="M332" i="3"/>
  <c r="M162" i="3"/>
  <c r="M33" i="3"/>
  <c r="M337" i="3"/>
  <c r="V25" i="3"/>
  <c r="M278" i="3"/>
  <c r="M231" i="3"/>
  <c r="M257" i="3"/>
  <c r="M130" i="3"/>
  <c r="M91" i="3"/>
  <c r="M225" i="3"/>
  <c r="M77" i="3"/>
  <c r="M243" i="3"/>
  <c r="M324" i="3"/>
  <c r="M227" i="3"/>
  <c r="M143" i="3"/>
  <c r="M93" i="3"/>
  <c r="M187" i="3"/>
  <c r="M309" i="3"/>
  <c r="M312" i="3"/>
  <c r="M30" i="3"/>
  <c r="M198" i="3"/>
  <c r="M216" i="3"/>
  <c r="M294" i="3"/>
  <c r="M51" i="3"/>
  <c r="M113" i="3"/>
  <c r="M47" i="3"/>
  <c r="M291" i="3"/>
  <c r="M139" i="3"/>
  <c r="M233" i="3"/>
  <c r="M256" i="3"/>
  <c r="M49" i="3"/>
  <c r="M36" i="3"/>
  <c r="M25" i="3"/>
  <c r="M133" i="3"/>
  <c r="M336" i="3"/>
  <c r="M253" i="3"/>
  <c r="M138" i="3"/>
  <c r="M296" i="3"/>
  <c r="M87" i="3"/>
  <c r="M99" i="3"/>
  <c r="M118" i="3"/>
  <c r="M302" i="3"/>
  <c r="M334" i="3"/>
  <c r="M279" i="3"/>
  <c r="M262" i="3"/>
  <c r="M48" i="3"/>
  <c r="M255" i="3"/>
  <c r="M237" i="3"/>
  <c r="M116" i="3"/>
  <c r="M313" i="3"/>
  <c r="M173" i="3"/>
  <c r="M195" i="3"/>
  <c r="M281" i="3"/>
  <c r="M167" i="3"/>
  <c r="M261" i="3"/>
  <c r="M96" i="3"/>
  <c r="M208" i="3"/>
  <c r="M189" i="3"/>
  <c r="M46" i="3"/>
  <c r="M115" i="3"/>
  <c r="M74" i="3"/>
  <c r="M214" i="3"/>
  <c r="M50" i="3"/>
  <c r="M310" i="3"/>
  <c r="M146" i="3"/>
  <c r="M86" i="3"/>
  <c r="M172" i="3"/>
  <c r="V28" i="3"/>
  <c r="V20" i="3"/>
  <c r="M105" i="3"/>
  <c r="M183" i="3"/>
  <c r="M104" i="3"/>
  <c r="V21" i="3"/>
  <c r="V23" i="3"/>
  <c r="M122" i="3"/>
  <c r="M308" i="3"/>
  <c r="M270" i="3"/>
  <c r="M94" i="3"/>
  <c r="M98" i="3"/>
  <c r="M149" i="3"/>
  <c r="V32" i="3"/>
  <c r="M53" i="3"/>
  <c r="M241" i="3"/>
  <c r="M44" i="3"/>
  <c r="M185" i="3"/>
  <c r="V11" i="3"/>
  <c r="M304" i="3"/>
  <c r="M246" i="3"/>
  <c r="M177" i="3"/>
  <c r="M102" i="3"/>
  <c r="M202" i="3"/>
  <c r="N105" i="3" l="1"/>
  <c r="R105" i="3"/>
  <c r="N296" i="3"/>
  <c r="R296" i="3"/>
  <c r="R231" i="3"/>
  <c r="N231" i="3"/>
  <c r="N72" i="3"/>
  <c r="R72" i="3"/>
  <c r="R126" i="3"/>
  <c r="N126" i="3"/>
  <c r="N250" i="3"/>
  <c r="R250" i="3"/>
  <c r="N176" i="3"/>
  <c r="R176" i="3"/>
  <c r="R90" i="3"/>
  <c r="N90" i="3"/>
  <c r="N215" i="3"/>
  <c r="R215" i="3"/>
  <c r="N199" i="3"/>
  <c r="R199" i="3"/>
  <c r="N80" i="3"/>
  <c r="R80" i="3"/>
  <c r="R185" i="3"/>
  <c r="N185" i="3"/>
  <c r="N281" i="3"/>
  <c r="R281" i="3"/>
  <c r="R198" i="3"/>
  <c r="N198" i="3"/>
  <c r="N325" i="3"/>
  <c r="R325" i="3"/>
  <c r="N120" i="3"/>
  <c r="R120" i="3"/>
  <c r="N83" i="3"/>
  <c r="R83" i="3"/>
  <c r="N101" i="3"/>
  <c r="R101" i="3"/>
  <c r="N271" i="3"/>
  <c r="R271" i="3"/>
  <c r="N97" i="3"/>
  <c r="R97" i="3"/>
  <c r="N144" i="3"/>
  <c r="R144" i="3"/>
  <c r="N66" i="3"/>
  <c r="R66" i="3"/>
  <c r="R175" i="3"/>
  <c r="N175" i="3"/>
  <c r="R67" i="3"/>
  <c r="N67" i="3"/>
  <c r="R60" i="3"/>
  <c r="N60" i="3"/>
  <c r="N327" i="3"/>
  <c r="R327" i="3"/>
  <c r="R314" i="3"/>
  <c r="N314" i="3"/>
  <c r="R188" i="3"/>
  <c r="N188" i="3"/>
  <c r="N223" i="3"/>
  <c r="R223" i="3"/>
  <c r="R128" i="3"/>
  <c r="N128" i="3"/>
  <c r="R43" i="3"/>
  <c r="N43" i="3"/>
  <c r="N212" i="3"/>
  <c r="R212" i="3"/>
  <c r="N264" i="3"/>
  <c r="R264" i="3"/>
  <c r="N217" i="3"/>
  <c r="R217" i="3"/>
  <c r="N61" i="3"/>
  <c r="R61" i="3"/>
  <c r="R244" i="3"/>
  <c r="N244" i="3"/>
  <c r="N240" i="3"/>
  <c r="R240" i="3"/>
  <c r="N211" i="3"/>
  <c r="R211" i="3"/>
  <c r="N221" i="3"/>
  <c r="R221" i="3"/>
  <c r="R204" i="3"/>
  <c r="N204" i="3"/>
  <c r="N171" i="3"/>
  <c r="R171" i="3"/>
  <c r="R214" i="3"/>
  <c r="N214" i="3"/>
  <c r="N48" i="3"/>
  <c r="R48" i="3"/>
  <c r="R216" i="3"/>
  <c r="N216" i="3"/>
  <c r="R132" i="3"/>
  <c r="N132" i="3"/>
  <c r="R287" i="3"/>
  <c r="N287" i="3"/>
  <c r="R32" i="3"/>
  <c r="N32" i="3"/>
  <c r="R267" i="3"/>
  <c r="N267" i="3"/>
  <c r="N239" i="3"/>
  <c r="R239" i="3"/>
  <c r="N157" i="3"/>
  <c r="R157" i="3"/>
  <c r="N259" i="3"/>
  <c r="R259" i="3"/>
  <c r="N197" i="3"/>
  <c r="R197" i="3"/>
  <c r="R117" i="3"/>
  <c r="N117" i="3"/>
  <c r="R274" i="3"/>
  <c r="N274" i="3"/>
  <c r="N270" i="3"/>
  <c r="R270" i="3"/>
  <c r="N74" i="3"/>
  <c r="R74" i="3"/>
  <c r="N138" i="3"/>
  <c r="R138" i="3"/>
  <c r="R324" i="3"/>
  <c r="N324" i="3"/>
  <c r="R21" i="3"/>
  <c r="N21" i="3"/>
  <c r="N27" i="3"/>
  <c r="R27" i="3"/>
  <c r="N44" i="3"/>
  <c r="R44" i="3"/>
  <c r="N308" i="3"/>
  <c r="R308" i="3"/>
  <c r="N115" i="3"/>
  <c r="R115" i="3"/>
  <c r="N195" i="3"/>
  <c r="R195" i="3"/>
  <c r="R279" i="3"/>
  <c r="N279" i="3"/>
  <c r="R253" i="3"/>
  <c r="N253" i="3"/>
  <c r="R139" i="3"/>
  <c r="N139" i="3"/>
  <c r="R30" i="3"/>
  <c r="N30" i="3"/>
  <c r="R243" i="3"/>
  <c r="N243" i="3"/>
  <c r="N306" i="3"/>
  <c r="R306" i="3"/>
  <c r="N82" i="3"/>
  <c r="R82" i="3"/>
  <c r="R88" i="3"/>
  <c r="N88" i="3"/>
  <c r="R276" i="3"/>
  <c r="N276" i="3"/>
  <c r="N184" i="3"/>
  <c r="R184" i="3"/>
  <c r="N282" i="3"/>
  <c r="R282" i="3"/>
  <c r="R201" i="3"/>
  <c r="N201" i="3"/>
  <c r="R109" i="3"/>
  <c r="N109" i="3"/>
  <c r="R326" i="3"/>
  <c r="N326" i="3"/>
  <c r="R301" i="3"/>
  <c r="N301" i="3"/>
  <c r="R178" i="3"/>
  <c r="N178" i="3"/>
  <c r="R254" i="3"/>
  <c r="N254" i="3"/>
  <c r="R181" i="3"/>
  <c r="N181" i="3"/>
  <c r="N265" i="3"/>
  <c r="R265" i="3"/>
  <c r="N92" i="3"/>
  <c r="R92" i="3"/>
  <c r="N303" i="3"/>
  <c r="R303" i="3"/>
  <c r="N205" i="3"/>
  <c r="R205" i="3"/>
  <c r="R42" i="3"/>
  <c r="N42" i="3"/>
  <c r="R152" i="3"/>
  <c r="N152" i="3"/>
  <c r="N26" i="3"/>
  <c r="R26" i="3"/>
  <c r="N165" i="3"/>
  <c r="R165" i="3"/>
  <c r="N219" i="3"/>
  <c r="R219" i="3"/>
  <c r="N95" i="3"/>
  <c r="R95" i="3"/>
  <c r="N125" i="3"/>
  <c r="R125" i="3"/>
  <c r="R320" i="3"/>
  <c r="N320" i="3"/>
  <c r="N141" i="3"/>
  <c r="R141" i="3"/>
  <c r="N191" i="3"/>
  <c r="R191" i="3"/>
  <c r="N111" i="3"/>
  <c r="R111" i="3"/>
  <c r="N73" i="3"/>
  <c r="R73" i="3"/>
  <c r="N131" i="3"/>
  <c r="R131" i="3"/>
  <c r="N94" i="3"/>
  <c r="R94" i="3"/>
  <c r="N167" i="3"/>
  <c r="R167" i="3"/>
  <c r="N256" i="3"/>
  <c r="R256" i="3"/>
  <c r="R227" i="3"/>
  <c r="N227" i="3"/>
  <c r="R295" i="3"/>
  <c r="N295" i="3"/>
  <c r="N62" i="3"/>
  <c r="R62" i="3"/>
  <c r="R333" i="3"/>
  <c r="N333" i="3"/>
  <c r="N39" i="3"/>
  <c r="R39" i="3"/>
  <c r="R226" i="3"/>
  <c r="N226" i="3"/>
  <c r="N37" i="3"/>
  <c r="R37" i="3"/>
  <c r="N293" i="3"/>
  <c r="R293" i="3"/>
  <c r="R318" i="3"/>
  <c r="N318" i="3"/>
  <c r="R207" i="3"/>
  <c r="N207" i="3"/>
  <c r="N263" i="3"/>
  <c r="R263" i="3"/>
  <c r="N262" i="3"/>
  <c r="R262" i="3"/>
  <c r="R233" i="3"/>
  <c r="N233" i="3"/>
  <c r="R278" i="3"/>
  <c r="N278" i="3"/>
  <c r="N335" i="3"/>
  <c r="R335" i="3"/>
  <c r="N202" i="3"/>
  <c r="R202" i="3"/>
  <c r="R241" i="3"/>
  <c r="N241" i="3"/>
  <c r="N122" i="3"/>
  <c r="R122" i="3"/>
  <c r="R172" i="3"/>
  <c r="N172" i="3"/>
  <c r="R46" i="3"/>
  <c r="N46" i="3"/>
  <c r="N173" i="3"/>
  <c r="R173" i="3"/>
  <c r="R334" i="3"/>
  <c r="N334" i="3"/>
  <c r="R336" i="3"/>
  <c r="N336" i="3"/>
  <c r="N291" i="3"/>
  <c r="R291" i="3"/>
  <c r="R312" i="3"/>
  <c r="N312" i="3"/>
  <c r="R77" i="3"/>
  <c r="N77" i="3"/>
  <c r="R337" i="3"/>
  <c r="N337" i="3"/>
  <c r="N140" i="3"/>
  <c r="R140" i="3"/>
  <c r="N193" i="3"/>
  <c r="R193" i="3"/>
  <c r="N331" i="3"/>
  <c r="R331" i="3"/>
  <c r="R292" i="3"/>
  <c r="N292" i="3"/>
  <c r="N230" i="3"/>
  <c r="R230" i="3"/>
  <c r="N169" i="3"/>
  <c r="R169" i="3"/>
  <c r="N56" i="3"/>
  <c r="R56" i="3"/>
  <c r="R224" i="3"/>
  <c r="N224" i="3"/>
  <c r="R156" i="3"/>
  <c r="N156" i="3"/>
  <c r="R269" i="3"/>
  <c r="N269" i="3"/>
  <c r="R107" i="3"/>
  <c r="N107" i="3"/>
  <c r="N150" i="3"/>
  <c r="R150" i="3"/>
  <c r="N35" i="3"/>
  <c r="R35" i="3"/>
  <c r="N203" i="3"/>
  <c r="R203" i="3"/>
  <c r="N136" i="3"/>
  <c r="R136" i="3"/>
  <c r="R273" i="3"/>
  <c r="N273" i="3"/>
  <c r="R186" i="3"/>
  <c r="N186" i="3"/>
  <c r="N55" i="3"/>
  <c r="R55" i="3"/>
  <c r="R145" i="3"/>
  <c r="N145" i="3"/>
  <c r="N266" i="3"/>
  <c r="R266" i="3"/>
  <c r="N134" i="3"/>
  <c r="R134" i="3"/>
  <c r="N213" i="3"/>
  <c r="R213" i="3"/>
  <c r="N315" i="3"/>
  <c r="R315" i="3"/>
  <c r="N31" i="3"/>
  <c r="R31" i="3"/>
  <c r="R232" i="3"/>
  <c r="N232" i="3"/>
  <c r="R110" i="3"/>
  <c r="N110" i="3"/>
  <c r="R249" i="3"/>
  <c r="N249" i="3"/>
  <c r="R89" i="3"/>
  <c r="N89" i="3"/>
  <c r="N229" i="3"/>
  <c r="R229" i="3"/>
  <c r="N311" i="3"/>
  <c r="R311" i="3"/>
  <c r="N330" i="3"/>
  <c r="R330" i="3"/>
  <c r="R284" i="3"/>
  <c r="N284" i="3"/>
  <c r="R102" i="3"/>
  <c r="N102" i="3"/>
  <c r="R86" i="3"/>
  <c r="N86" i="3"/>
  <c r="R302" i="3"/>
  <c r="N302" i="3"/>
  <c r="R133" i="3"/>
  <c r="N133" i="3"/>
  <c r="N47" i="3"/>
  <c r="R47" i="3"/>
  <c r="N309" i="3"/>
  <c r="R309" i="3"/>
  <c r="N225" i="3"/>
  <c r="R225" i="3"/>
  <c r="R33" i="3"/>
  <c r="N33" i="3"/>
  <c r="N328" i="3"/>
  <c r="R328" i="3"/>
  <c r="N70" i="3"/>
  <c r="R70" i="3"/>
  <c r="R235" i="3"/>
  <c r="N235" i="3"/>
  <c r="N196" i="3"/>
  <c r="R196" i="3"/>
  <c r="N158" i="3"/>
  <c r="R158" i="3"/>
  <c r="R153" i="3"/>
  <c r="N153" i="3"/>
  <c r="N206" i="3"/>
  <c r="R206" i="3"/>
  <c r="R286" i="3"/>
  <c r="N286" i="3"/>
  <c r="N76" i="3"/>
  <c r="R76" i="3"/>
  <c r="R289" i="3"/>
  <c r="N289" i="3"/>
  <c r="N112" i="3"/>
  <c r="R112" i="3"/>
  <c r="N163" i="3"/>
  <c r="R163" i="3"/>
  <c r="N81" i="3"/>
  <c r="R81" i="3"/>
  <c r="R160" i="3"/>
  <c r="N160" i="3"/>
  <c r="R59" i="3"/>
  <c r="N59" i="3"/>
  <c r="R68" i="3"/>
  <c r="N68" i="3"/>
  <c r="N245" i="3"/>
  <c r="R245" i="3"/>
  <c r="N38" i="3"/>
  <c r="R38" i="3"/>
  <c r="N168" i="3"/>
  <c r="R168" i="3"/>
  <c r="N298" i="3"/>
  <c r="R298" i="3"/>
  <c r="N272" i="3"/>
  <c r="R272" i="3"/>
  <c r="N238" i="3"/>
  <c r="R238" i="3"/>
  <c r="N29" i="3"/>
  <c r="R29" i="3"/>
  <c r="R316" i="3"/>
  <c r="N316" i="3"/>
  <c r="N300" i="3"/>
  <c r="R300" i="3"/>
  <c r="R290" i="3"/>
  <c r="N290" i="3"/>
  <c r="R103" i="3"/>
  <c r="N103" i="3"/>
  <c r="R45" i="3"/>
  <c r="N45" i="3"/>
  <c r="R63" i="3"/>
  <c r="N63" i="3"/>
  <c r="N106" i="3"/>
  <c r="R106" i="3"/>
  <c r="N228" i="3"/>
  <c r="R228" i="3"/>
  <c r="N297" i="3"/>
  <c r="R297" i="3"/>
  <c r="N242" i="3"/>
  <c r="R242" i="3"/>
  <c r="N34" i="3"/>
  <c r="R34" i="3"/>
  <c r="N58" i="3"/>
  <c r="R58" i="3"/>
  <c r="N277" i="3"/>
  <c r="R277" i="3"/>
  <c r="N161" i="3"/>
  <c r="R161" i="3"/>
  <c r="R69" i="3"/>
  <c r="N69" i="3"/>
  <c r="N79" i="3"/>
  <c r="R79" i="3"/>
  <c r="R28" i="3"/>
  <c r="N28" i="3"/>
  <c r="N236" i="3"/>
  <c r="R236" i="3"/>
  <c r="N135" i="3"/>
  <c r="R135" i="3"/>
  <c r="N53" i="3"/>
  <c r="R53" i="3"/>
  <c r="R189" i="3"/>
  <c r="N189" i="3"/>
  <c r="R177" i="3"/>
  <c r="N177" i="3"/>
  <c r="N146" i="3"/>
  <c r="R146" i="3"/>
  <c r="N116" i="3"/>
  <c r="R116" i="3"/>
  <c r="N113" i="3"/>
  <c r="R113" i="3"/>
  <c r="R91" i="3"/>
  <c r="N91" i="3"/>
  <c r="N129" i="3"/>
  <c r="R129" i="3"/>
  <c r="R285" i="3"/>
  <c r="N285" i="3"/>
  <c r="N24" i="3"/>
  <c r="R24" i="3"/>
  <c r="R57" i="3"/>
  <c r="N57" i="3"/>
  <c r="R248" i="3"/>
  <c r="N248" i="3"/>
  <c r="N247" i="3"/>
  <c r="R247" i="3"/>
  <c r="R246" i="3"/>
  <c r="N246" i="3"/>
  <c r="N149" i="3"/>
  <c r="R149" i="3"/>
  <c r="R104" i="3"/>
  <c r="N104" i="3"/>
  <c r="R310" i="3"/>
  <c r="N310" i="3"/>
  <c r="N96" i="3"/>
  <c r="R96" i="3"/>
  <c r="R237" i="3"/>
  <c r="N237" i="3"/>
  <c r="N99" i="3"/>
  <c r="R99" i="3"/>
  <c r="R36" i="3"/>
  <c r="N36" i="3"/>
  <c r="R51" i="3"/>
  <c r="N51" i="3"/>
  <c r="N93" i="3"/>
  <c r="R93" i="3"/>
  <c r="R130" i="3"/>
  <c r="N130" i="3"/>
  <c r="R332" i="3"/>
  <c r="N332" i="3"/>
  <c r="N119" i="3"/>
  <c r="R119" i="3"/>
  <c r="N108" i="3"/>
  <c r="R108" i="3"/>
  <c r="R194" i="3"/>
  <c r="N194" i="3"/>
  <c r="R307" i="3"/>
  <c r="N307" i="3"/>
  <c r="N209" i="3"/>
  <c r="R209" i="3"/>
  <c r="R78" i="3"/>
  <c r="N78" i="3"/>
  <c r="N40" i="3"/>
  <c r="R40" i="3"/>
  <c r="R84" i="3"/>
  <c r="N84" i="3"/>
  <c r="N329" i="3"/>
  <c r="R329" i="3"/>
  <c r="R154" i="3"/>
  <c r="N154" i="3"/>
  <c r="N71" i="3"/>
  <c r="R71" i="3"/>
  <c r="N319" i="3"/>
  <c r="R319" i="3"/>
  <c r="R65" i="3"/>
  <c r="N65" i="3"/>
  <c r="R121" i="3"/>
  <c r="N121" i="3"/>
  <c r="R275" i="3"/>
  <c r="N275" i="3"/>
  <c r="R258" i="3"/>
  <c r="N258" i="3"/>
  <c r="N151" i="3"/>
  <c r="R151" i="3"/>
  <c r="N114" i="3"/>
  <c r="R114" i="3"/>
  <c r="N52" i="3"/>
  <c r="R52" i="3"/>
  <c r="R155" i="3"/>
  <c r="N155" i="3"/>
  <c r="R317" i="3"/>
  <c r="N317" i="3"/>
  <c r="N123" i="3"/>
  <c r="R123" i="3"/>
  <c r="R218" i="3"/>
  <c r="N218" i="3"/>
  <c r="R323" i="3"/>
  <c r="N323" i="3"/>
  <c r="R85" i="3"/>
  <c r="N85" i="3"/>
  <c r="N252" i="3"/>
  <c r="R252" i="3"/>
  <c r="R280" i="3"/>
  <c r="N280" i="3"/>
  <c r="R299" i="3"/>
  <c r="N299" i="3"/>
  <c r="N313" i="3"/>
  <c r="R313" i="3"/>
  <c r="N208" i="3"/>
  <c r="R208" i="3"/>
  <c r="N118" i="3"/>
  <c r="R118" i="3"/>
  <c r="N25" i="3"/>
  <c r="R25" i="3"/>
  <c r="N187" i="3"/>
  <c r="R187" i="3"/>
  <c r="R162" i="3"/>
  <c r="N162" i="3"/>
  <c r="R147" i="3"/>
  <c r="N147" i="3"/>
  <c r="R23" i="3"/>
  <c r="N23" i="3"/>
  <c r="R64" i="3"/>
  <c r="N64" i="3"/>
  <c r="R100" i="3"/>
  <c r="N100" i="3"/>
  <c r="R142" i="3"/>
  <c r="N142" i="3"/>
  <c r="R180" i="3"/>
  <c r="N180" i="3"/>
  <c r="R304" i="3"/>
  <c r="N304" i="3"/>
  <c r="R98" i="3"/>
  <c r="N98" i="3"/>
  <c r="R183" i="3"/>
  <c r="N183" i="3"/>
  <c r="R50" i="3"/>
  <c r="N50" i="3"/>
  <c r="N261" i="3"/>
  <c r="R261" i="3"/>
  <c r="N255" i="3"/>
  <c r="R255" i="3"/>
  <c r="N87" i="3"/>
  <c r="R87" i="3"/>
  <c r="N49" i="3"/>
  <c r="R49" i="3"/>
  <c r="N294" i="3"/>
  <c r="R294" i="3"/>
  <c r="N143" i="3"/>
  <c r="R143" i="3"/>
  <c r="R257" i="3"/>
  <c r="N257" i="3"/>
  <c r="N288" i="3"/>
  <c r="R288" i="3"/>
  <c r="R164" i="3"/>
  <c r="N164" i="3"/>
  <c r="R182" i="3"/>
  <c r="N182" i="3"/>
  <c r="N75" i="3"/>
  <c r="R75" i="3"/>
  <c r="R260" i="3"/>
  <c r="N260" i="3"/>
  <c r="N234" i="3"/>
  <c r="R234" i="3"/>
  <c r="R174" i="3"/>
  <c r="N174" i="3"/>
  <c r="N137" i="3"/>
  <c r="R137" i="3"/>
  <c r="N127" i="3"/>
  <c r="R127" i="3"/>
  <c r="R200" i="3"/>
  <c r="N200" i="3"/>
  <c r="N220" i="3"/>
  <c r="R220" i="3"/>
  <c r="R179" i="3"/>
  <c r="N179" i="3"/>
  <c r="R268" i="3"/>
  <c r="N268" i="3"/>
  <c r="N305" i="3"/>
  <c r="R305" i="3"/>
  <c r="R321" i="3"/>
  <c r="N321" i="3"/>
  <c r="R192" i="3"/>
  <c r="N192" i="3"/>
  <c r="N54" i="3"/>
  <c r="R54" i="3"/>
  <c r="R251" i="3"/>
  <c r="N251" i="3"/>
  <c r="R210" i="3"/>
  <c r="N210" i="3"/>
  <c r="R222" i="3"/>
  <c r="N222" i="3"/>
  <c r="N124" i="3"/>
  <c r="R124" i="3"/>
  <c r="N322" i="3"/>
  <c r="R322" i="3"/>
  <c r="R22" i="3"/>
  <c r="N22" i="3"/>
  <c r="R166" i="3"/>
  <c r="N166" i="3"/>
  <c r="N283" i="3"/>
  <c r="R283" i="3"/>
  <c r="N148" i="3"/>
  <c r="R148" i="3"/>
  <c r="N159" i="3"/>
  <c r="R159" i="3"/>
  <c r="R190" i="3"/>
  <c r="N190" i="3"/>
  <c r="R170" i="3"/>
  <c r="N170" i="3"/>
  <c r="R41" i="3"/>
  <c r="N41" i="3"/>
  <c r="F8" i="3"/>
  <c r="N18" i="3"/>
  <c r="E7" i="3" l="1"/>
  <c r="G9" i="3"/>
  <c r="F4" i="3" l="1"/>
  <c r="H4" i="3" s="1"/>
  <c r="F5" i="3"/>
  <c r="H5" i="3" s="1"/>
  <c r="F6" i="3"/>
  <c r="H6" i="3" s="1"/>
  <c r="F9" i="3" s="1"/>
  <c r="F10" i="3" s="1"/>
</calcChain>
</file>

<file path=xl/sharedStrings.xml><?xml version="1.0" encoding="utf-8"?>
<sst xmlns="http://schemas.openxmlformats.org/spreadsheetml/2006/main" count="376" uniqueCount="153">
  <si>
    <t>Quad fit is tentative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</si>
  <si>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</si>
  <si>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</si>
  <si>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</si>
  <si>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</si>
  <si>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</si>
  <si>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</si>
  <si>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</si>
  <si>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</si>
  <si>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</si>
  <si>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</si>
  <si>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</si>
  <si>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</si>
  <si>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</si>
  <si>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</si>
  <si>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</si>
  <si>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</si>
  <si>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</si>
  <si>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</si>
  <si>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</si>
  <si>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</si>
  <si>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</si>
  <si>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</si>
  <si>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</si>
  <si>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</si>
  <si>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</si>
  <si>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# of data points:</t>
  </si>
  <si>
    <t>My time zone &gt;&gt;&gt;&gt;&gt;</t>
  </si>
  <si>
    <t>JD today</t>
  </si>
  <si>
    <t>New Cycle</t>
  </si>
  <si>
    <t>CT Eri / GSC 7041-1075</t>
  </si>
  <si>
    <t>EW/KE</t>
  </si>
  <si>
    <t>I</t>
  </si>
  <si>
    <t>Bauernfeind</t>
  </si>
  <si>
    <t>Harvard Min.</t>
  </si>
  <si>
    <t>II</t>
  </si>
  <si>
    <t>Strohmeier</t>
  </si>
  <si>
    <t>IBVS 1973</t>
  </si>
  <si>
    <t>E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</si>
  <si>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</si>
  <si>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</si>
  <si>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</si>
  <si>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</si>
  <si>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</si>
  <si>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</si>
  <si>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</si>
  <si>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</si>
  <si>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</si>
  <si>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</si>
  <si>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</si>
  <si>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</si>
  <si>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</si>
  <si>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</si>
  <si>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</si>
  <si>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</si>
  <si>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</si>
  <si>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</si>
  <si>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</si>
  <si>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</si>
  <si>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</si>
  <si>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</si>
  <si>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</si>
  <si>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</si>
  <si>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</si>
  <si>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</si>
  <si>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</si>
  <si>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</si>
  <si>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</si>
  <si>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</si>
  <si>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</si>
  <si>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</si>
  <si>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</si>
  <si>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</si>
  <si>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</si>
  <si>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</si>
  <si>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</si>
  <si>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</si>
  <si>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</si>
  <si>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</si>
  <si>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</si>
  <si>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</si>
  <si>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</si>
  <si>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</si>
  <si>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</si>
  <si>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</si>
  <si>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</si>
  <si>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</si>
  <si>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</si>
  <si>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</si>
  <si>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</si>
  <si>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</si>
  <si>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</si>
  <si>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</si>
  <si>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</si>
  <si>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</si>
  <si>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</si>
  <si>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</si>
  <si>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</si>
  <si>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</si>
  <si>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</si>
  <si>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</si>
  <si>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</si>
  <si>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</si>
  <si>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</si>
  <si>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</si>
  <si>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</si>
  <si>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</si>
  <si>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</si>
  <si>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</si>
  <si>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</si>
  <si>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</si>
  <si>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1987AJ.....94..792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</si>
  <si>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</si>
  <si>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</si>
  <si>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r>
      <t>Wt*diff</t>
    </r>
    <r>
      <rPr>
        <b/>
        <vertAlign val="superscript"/>
        <sz val="10"/>
        <rFont val="Arial"/>
        <family val="2"/>
      </rPr>
      <t>2</t>
    </r>
  </si>
  <si>
    <t>Wt</t>
  </si>
  <si>
    <t>Add cycle</t>
  </si>
  <si>
    <t>Old Cycle</t>
  </si>
  <si>
    <t>Start of linear fit (row #)</t>
  </si>
  <si>
    <t>Linear Ephemeris =</t>
  </si>
  <si>
    <t>Quad. Ephemeris =</t>
  </si>
  <si>
    <t>PE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</si>
  <si>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</si>
  <si>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</si>
  <si>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</si>
  <si>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</si>
  <si>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</si>
  <si>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</si>
  <si>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</si>
  <si>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</si>
  <si>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</si>
  <si>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</si>
  <si>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</si>
  <si>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</si>
  <si>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</si>
  <si>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</si>
  <si>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</si>
  <si>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</si>
  <si>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pg/vis rms dev'n</t>
  </si>
  <si>
    <t>OEJV 0179</t>
  </si>
  <si>
    <t>CCD</t>
  </si>
  <si>
    <t>JRBA</t>
  </si>
  <si>
    <t>VSS SEB Gp Pers Com</t>
  </si>
  <si>
    <t>S1</t>
  </si>
  <si>
    <t>vis?</t>
  </si>
  <si>
    <t>pg?</t>
  </si>
  <si>
    <t>S5</t>
  </si>
  <si>
    <t>PE?</t>
  </si>
  <si>
    <t xml:space="preserve">Mag </t>
  </si>
  <si>
    <t>10.06 - 10.62</t>
  </si>
  <si>
    <t>VSX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</si>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</sst>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E+00"/>
    <numFmt numFmtId="166" formatCode="0.0%"/>
    <numFmt numFmtId="167" formatCode="d/mm/yyyy;@"/>
  </numFmts>
  <fonts count="4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41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11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6" fillId="0" borderId="0" xfId="0" applyFont="1">
      <alignment vertical="top"/>
    </xf>
    <xf numFmtId="0" fontId="8" fillId="0" borderId="0" xfId="0" applyFont="1">
      <alignment vertical="top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7" fillId="0" borderId="0" xfId="0" applyFont="1">
      <alignment vertical="top"/>
    </xf>
    <xf numFmtId="0" fontId="6" fillId="0" borderId="14" xfId="0" applyFont="1" applyBorder="1">
      <alignment vertical="top"/>
    </xf>
    <xf numFmtId="0" fontId="18" fillId="0" borderId="15" xfId="0" applyFont="1" applyBorder="1">
      <alignment vertical="top"/>
    </xf>
    <xf numFmtId="0" fontId="8" fillId="0" borderId="11" xfId="0" applyFont="1" applyBorder="1">
      <alignment vertical="top"/>
    </xf>
    <xf numFmtId="165" fontId="8" fillId="0" borderId="11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6" xfId="0" applyFont="1" applyBorder="1">
      <alignment vertical="top"/>
    </xf>
    <xf numFmtId="0" fontId="18" fillId="0" borderId="17" xfId="0" applyFont="1" applyBorder="1">
      <alignment vertical="top"/>
    </xf>
    <xf numFmtId="0" fontId="8" fillId="0" borderId="12" xfId="0" applyFont="1" applyBorder="1">
      <alignment vertical="top"/>
    </xf>
    <xf numFmtId="165" fontId="8" fillId="0" borderId="12" xfId="0" applyNumberFormat="1" applyFont="1" applyBorder="1" applyAlignment="1">
      <alignment horizontal="center"/>
    </xf>
    <xf numFmtId="0" fontId="6" fillId="0" borderId="18" xfId="0" applyFont="1" applyBorder="1">
      <alignment vertical="top"/>
    </xf>
    <xf numFmtId="0" fontId="18" fillId="0" borderId="19" xfId="0" applyFont="1" applyBorder="1">
      <alignment vertical="top"/>
    </xf>
    <xf numFmtId="0" fontId="8" fillId="0" borderId="13" xfId="0" applyFont="1" applyBorder="1">
      <alignment vertical="top"/>
    </xf>
    <xf numFmtId="165" fontId="8" fillId="0" borderId="13" xfId="0" applyNumberFormat="1" applyFont="1" applyBorder="1" applyAlignment="1">
      <alignment horizontal="center"/>
    </xf>
    <xf numFmtId="0" fontId="17" fillId="0" borderId="8" xfId="0" applyFont="1" applyBorder="1">
      <alignment vertical="top"/>
    </xf>
    <xf numFmtId="0" fontId="0" fillId="0" borderId="8" xfId="0" applyBorder="1">
      <alignment vertical="top"/>
    </xf>
    <xf numFmtId="0" fontId="18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0" fontId="19" fillId="0" borderId="0" xfId="0" applyFont="1">
      <alignment vertical="top"/>
    </xf>
    <xf numFmtId="166" fontId="19" fillId="0" borderId="0" xfId="0" applyNumberFormat="1" applyFont="1">
      <alignment vertical="top"/>
    </xf>
    <xf numFmtId="10" fontId="19" fillId="0" borderId="0" xfId="0" applyNumberFormat="1" applyFont="1">
      <alignment vertical="top"/>
    </xf>
    <xf numFmtId="0" fontId="12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center"/>
    </xf>
    <xf numFmtId="0" fontId="14" fillId="0" borderId="0" xfId="0" applyFont="1">
      <alignment vertical="top"/>
    </xf>
    <xf numFmtId="0" fontId="11" fillId="0" borderId="8" xfId="0" applyFont="1" applyBorder="1" applyAlignment="1">
      <alignment horizontal="center"/>
    </xf>
    <xf numFmtId="0" fontId="12" fillId="24" borderId="5" xfId="0" applyFont="1" applyFill="1" applyBorder="1">
      <alignment vertical="top"/>
    </xf>
    <xf numFmtId="0" fontId="8" fillId="0" borderId="20" xfId="0" applyFont="1" applyBorder="1">
      <alignment vertical="top"/>
    </xf>
    <xf numFmtId="0" fontId="9" fillId="0" borderId="0" xfId="0" applyFont="1" applyAlignme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/>
      <protection locked="0"/>
    </xf>
    <xf numFmtId="10" fontId="6" fillId="0" borderId="0" xfId="0" applyNumberFormat="1" applyFont="1">
      <alignment vertical="top"/>
    </xf>
    <xf numFmtId="0" fontId="23" fillId="0" borderId="0" xfId="0" applyFont="1">
      <alignment vertical="top"/>
    </xf>
    <xf numFmtId="0" fontId="12" fillId="24" borderId="20" xfId="0" applyFont="1" applyFill="1" applyBorder="1">
      <alignment vertical="top"/>
    </xf>
    <xf numFmtId="0" fontId="8" fillId="0" borderId="0" xfId="0" applyFont="1" applyAlignment="1">
      <alignment horizontal="left"/>
    </xf>
    <xf numFmtId="0" fontId="24" fillId="0" borderId="0" xfId="0" applyFont="1">
      <alignment vertical="top"/>
    </xf>
    <xf numFmtId="0" fontId="2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0" fillId="25" borderId="0" xfId="0" applyFont="1" applyFill="1" applyAlignment="1">
      <alignment horizontal="left" vertical="center"/>
    </xf>
    <xf numFmtId="0" fontId="0" fillId="25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13" xfId="0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14" fontId="14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39" fillId="0" borderId="0" xfId="41" applyFont="1" applyAlignment="1">
      <alignment vertical="center"/>
    </xf>
    <xf numFmtId="0" fontId="39" fillId="0" borderId="0" xfId="41" applyFont="1" applyAlignment="1">
      <alignment horizontal="center" vertical="center"/>
    </xf>
    <xf numFmtId="0" fontId="39" fillId="0" borderId="0" xfId="41" applyFont="1" applyAlignment="1">
      <alignment horizontal="left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7" fontId="14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4" fillId="26" borderId="25" xfId="0" applyFont="1" applyFill="1" applyBorder="1" applyAlignment="1">
      <alignment horizontal="right" vertical="center"/>
    </xf>
    <xf numFmtId="0" fontId="14" fillId="26" borderId="26" xfId="0" applyFont="1" applyFill="1" applyBorder="1" applyAlignment="1">
      <alignment vertical="center"/>
    </xf>
    <xf numFmtId="0" fontId="44" fillId="0" borderId="27" xfId="0" applyFont="1" applyBorder="1" applyAlignment="1">
      <alignment horizontal="right" vertical="center"/>
    </xf>
    <xf numFmtId="0" fontId="45" fillId="0" borderId="28" xfId="0" applyFont="1" applyBorder="1" applyAlignment="1">
      <alignment horizontal="right" vertical="center"/>
    </xf>
    <xf numFmtId="0" fontId="43" fillId="0" borderId="28" xfId="0" applyFont="1" applyBorder="1" applyAlignment="1">
      <alignment horizontal="right" vertical="center"/>
    </xf>
    <xf numFmtId="0" fontId="44" fillId="0" borderId="29" xfId="0" applyFont="1" applyBorder="1" applyAlignment="1">
      <alignment horizontal="right" vertical="center"/>
    </xf>
    <xf numFmtId="0" fontId="44" fillId="0" borderId="0" xfId="0" applyFont="1" applyBorder="1" applyAlignment="1">
      <alignment horizontal="right" vertical="center"/>
    </xf>
    <xf numFmtId="22" fontId="43" fillId="0" borderId="28" xfId="0" applyNumberFormat="1" applyFont="1" applyBorder="1" applyAlignment="1">
      <alignment horizontal="right" vertical="center"/>
    </xf>
    <xf numFmtId="22" fontId="43" fillId="0" borderId="30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Eri - O-C Diagr.</a:t>
            </a:r>
          </a:p>
        </c:rich>
      </c:tx>
      <c:layout>
        <c:manualLayout>
          <c:xMode val="edge"/>
          <c:yMode val="edge"/>
          <c:x val="0.3864356624191692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70499320115105"/>
          <c:y val="0.13994189017784567"/>
          <c:w val="0.83324529614521081"/>
          <c:h val="0.62655597053389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plus>
            <c:min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93">
                  <c:v>-4.15828040058841E-2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83-4BF3-995A-E39697644D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-3.9444600770366378E-4</c:v>
                </c:pt>
                <c:pt idx="2">
                  <c:v>-0.11703983900224557</c:v>
                </c:pt>
                <c:pt idx="3">
                  <c:v>4.6355163995031035E-2</c:v>
                </c:pt>
                <c:pt idx="4">
                  <c:v>-5.4976628007352701E-2</c:v>
                </c:pt>
                <c:pt idx="5">
                  <c:v>3.0613872992034885E-2</c:v>
                </c:pt>
                <c:pt idx="6">
                  <c:v>-1.5243358007865027E-2</c:v>
                </c:pt>
                <c:pt idx="7">
                  <c:v>1.2988833994313609E-2</c:v>
                </c:pt>
                <c:pt idx="8">
                  <c:v>1.7271903998334892E-2</c:v>
                </c:pt>
                <c:pt idx="9">
                  <c:v>1.3878439967811573E-3</c:v>
                </c:pt>
                <c:pt idx="10">
                  <c:v>-4.4210678010131232E-2</c:v>
                </c:pt>
                <c:pt idx="11">
                  <c:v>-1.2606340096681379E-3</c:v>
                </c:pt>
                <c:pt idx="12">
                  <c:v>4.0689409997867187E-2</c:v>
                </c:pt>
                <c:pt idx="13">
                  <c:v>-6.1715465006273007E-2</c:v>
                </c:pt>
                <c:pt idx="14">
                  <c:v>-1.7956400006369222E-3</c:v>
                </c:pt>
                <c:pt idx="15">
                  <c:v>-1.3969245002954267E-2</c:v>
                </c:pt>
                <c:pt idx="16">
                  <c:v>-2.7973564006970264E-2</c:v>
                </c:pt>
                <c:pt idx="17">
                  <c:v>-4.3076866000774316E-2</c:v>
                </c:pt>
                <c:pt idx="18">
                  <c:v>-2.0337433004897321E-2</c:v>
                </c:pt>
                <c:pt idx="19">
                  <c:v>-5.6928246005554684E-2</c:v>
                </c:pt>
                <c:pt idx="20">
                  <c:v>-5.5877368005894823E-2</c:v>
                </c:pt>
                <c:pt idx="21">
                  <c:v>-3.4391708002658561E-2</c:v>
                </c:pt>
                <c:pt idx="22">
                  <c:v>-4.3457082007080317E-2</c:v>
                </c:pt>
                <c:pt idx="23">
                  <c:v>-2.5752797006134642E-2</c:v>
                </c:pt>
                <c:pt idx="24">
                  <c:v>-1.9129006006551208E-2</c:v>
                </c:pt>
                <c:pt idx="25">
                  <c:v>-9.2375694006477715E-2</c:v>
                </c:pt>
                <c:pt idx="26">
                  <c:v>-2.4846248004905647E-2</c:v>
                </c:pt>
                <c:pt idx="27">
                  <c:v>-8.8107120005588513E-2</c:v>
                </c:pt>
                <c:pt idx="28">
                  <c:v>-1.6363056001864607E-2</c:v>
                </c:pt>
                <c:pt idx="29">
                  <c:v>-5.3927040004055016E-2</c:v>
                </c:pt>
                <c:pt idx="30">
                  <c:v>-6.5761761004978325E-2</c:v>
                </c:pt>
                <c:pt idx="31">
                  <c:v>-3.6058710003999295E-2</c:v>
                </c:pt>
                <c:pt idx="32">
                  <c:v>-8.7788590004493017E-2</c:v>
                </c:pt>
                <c:pt idx="33">
                  <c:v>-3.796928700467106E-2</c:v>
                </c:pt>
                <c:pt idx="34">
                  <c:v>-4.7013385006721364E-2</c:v>
                </c:pt>
                <c:pt idx="35">
                  <c:v>-6.6249896004592301E-2</c:v>
                </c:pt>
                <c:pt idx="36">
                  <c:v>-7.1017704001860693E-2</c:v>
                </c:pt>
                <c:pt idx="37">
                  <c:v>-7.2215280051750597E-3</c:v>
                </c:pt>
                <c:pt idx="38">
                  <c:v>-2.3537902005045908E-2</c:v>
                </c:pt>
                <c:pt idx="39">
                  <c:v>-3.7383360031526536E-3</c:v>
                </c:pt>
                <c:pt idx="40">
                  <c:v>-4.9734946005628444E-2</c:v>
                </c:pt>
                <c:pt idx="41">
                  <c:v>1.6175049968296662E-3</c:v>
                </c:pt>
                <c:pt idx="42">
                  <c:v>-3.0912253005226376E-2</c:v>
                </c:pt>
                <c:pt idx="43">
                  <c:v>-1.0861375005333684E-2</c:v>
                </c:pt>
                <c:pt idx="44">
                  <c:v>-9.0486414002953097E-2</c:v>
                </c:pt>
                <c:pt idx="45">
                  <c:v>-7.2177139005361823E-2</c:v>
                </c:pt>
                <c:pt idx="46">
                  <c:v>-5.6049788003292633E-2</c:v>
                </c:pt>
                <c:pt idx="47">
                  <c:v>-3.3092035006120568E-2</c:v>
                </c:pt>
                <c:pt idx="48">
                  <c:v>-4.7778129006474046E-2</c:v>
                </c:pt>
                <c:pt idx="49">
                  <c:v>-7.5284760005160933E-2</c:v>
                </c:pt>
                <c:pt idx="50">
                  <c:v>-7.6052568001614418E-2</c:v>
                </c:pt>
                <c:pt idx="51">
                  <c:v>-7.2083404003933538E-2</c:v>
                </c:pt>
                <c:pt idx="52">
                  <c:v>9.212199947796762E-4</c:v>
                </c:pt>
                <c:pt idx="53">
                  <c:v>-0.1111096160057059</c:v>
                </c:pt>
                <c:pt idx="54">
                  <c:v>-4.3952046002232237E-2</c:v>
                </c:pt>
                <c:pt idx="55">
                  <c:v>-4.9102524004410952E-2</c:v>
                </c:pt>
                <c:pt idx="56">
                  <c:v>-5.5704436002997681E-2</c:v>
                </c:pt>
                <c:pt idx="57">
                  <c:v>-5.2013101005286444E-2</c:v>
                </c:pt>
                <c:pt idx="58">
                  <c:v>-6.378861800476443E-2</c:v>
                </c:pt>
                <c:pt idx="59">
                  <c:v>-2.6116230037587229E-3</c:v>
                </c:pt>
                <c:pt idx="60">
                  <c:v>-7.6649690054182429E-3</c:v>
                </c:pt>
                <c:pt idx="61">
                  <c:v>-1.5745761003927328E-2</c:v>
                </c:pt>
                <c:pt idx="62">
                  <c:v>-7.7784306005924009E-2</c:v>
                </c:pt>
                <c:pt idx="63">
                  <c:v>-8.0386218003695831E-2</c:v>
                </c:pt>
                <c:pt idx="64">
                  <c:v>-8.2584184005099814E-2</c:v>
                </c:pt>
                <c:pt idx="65">
                  <c:v>-0.10393848600506317</c:v>
                </c:pt>
                <c:pt idx="67">
                  <c:v>-1.1702904004778247E-2</c:v>
                </c:pt>
                <c:pt idx="69">
                  <c:v>-7.3918756002967712E-2</c:v>
                </c:pt>
                <c:pt idx="70">
                  <c:v>1.0614391994749894E-2</c:v>
                </c:pt>
                <c:pt idx="71">
                  <c:v>-9.5586042003560578E-2</c:v>
                </c:pt>
                <c:pt idx="72">
                  <c:v>-7.7543185005197302E-2</c:v>
                </c:pt>
                <c:pt idx="73">
                  <c:v>-4.6271526003692998E-2</c:v>
                </c:pt>
                <c:pt idx="74">
                  <c:v>-9.1599928004143294E-2</c:v>
                </c:pt>
                <c:pt idx="75">
                  <c:v>-3.3737768004357349E-2</c:v>
                </c:pt>
                <c:pt idx="76">
                  <c:v>-1.750218600500375E-2</c:v>
                </c:pt>
                <c:pt idx="77">
                  <c:v>-8.6821028002304956E-2</c:v>
                </c:pt>
                <c:pt idx="78">
                  <c:v>-2.4152310070348904E-3</c:v>
                </c:pt>
                <c:pt idx="79">
                  <c:v>-1.8280483003763948E-2</c:v>
                </c:pt>
                <c:pt idx="80">
                  <c:v>-8.1401820061728358E-3</c:v>
                </c:pt>
                <c:pt idx="81">
                  <c:v>1.7299840990744997E-2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83-4BF3-995A-E39697644D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pg?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66">
                  <c:v>-3.0401948006328894E-2</c:v>
                </c:pt>
                <c:pt idx="68">
                  <c:v>-4.2501548003201606E-2</c:v>
                </c:pt>
                <c:pt idx="82">
                  <c:v>-4.8286986006132793E-2</c:v>
                </c:pt>
                <c:pt idx="83">
                  <c:v>-4.5039376003842335E-2</c:v>
                </c:pt>
                <c:pt idx="84">
                  <c:v>-4.7641288001614157E-2</c:v>
                </c:pt>
                <c:pt idx="85">
                  <c:v>-3.779176600073697E-2</c:v>
                </c:pt>
                <c:pt idx="86">
                  <c:v>-3.1092722005269025E-2</c:v>
                </c:pt>
                <c:pt idx="87">
                  <c:v>-4.5122948002244812E-2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83-4BF3-995A-E39697644D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-5.3889666007307824E-2</c:v>
                </c:pt>
                <c:pt idx="88">
                  <c:v>-3.8789557002019137E-2</c:v>
                </c:pt>
                <c:pt idx="89">
                  <c:v>-3.8189557002624497E-2</c:v>
                </c:pt>
                <c:pt idx="90">
                  <c:v>-3.6889557006361429E-2</c:v>
                </c:pt>
                <c:pt idx="91">
                  <c:v>-4.3582804006291553E-2</c:v>
                </c:pt>
                <c:pt idx="92">
                  <c:v>-4.3282804006594233E-2</c:v>
                </c:pt>
                <c:pt idx="94">
                  <c:v>-3.9476051002566237E-2</c:v>
                </c:pt>
                <c:pt idx="95">
                  <c:v>-3.7776051001856104E-2</c:v>
                </c:pt>
                <c:pt idx="96">
                  <c:v>-3.7376051004684996E-2</c:v>
                </c:pt>
                <c:pt idx="97">
                  <c:v>-4.3860294004844036E-2</c:v>
                </c:pt>
                <c:pt idx="98">
                  <c:v>-4.2160294004133902E-2</c:v>
                </c:pt>
                <c:pt idx="99">
                  <c:v>-4.1760293999686837E-2</c:v>
                </c:pt>
                <c:pt idx="100">
                  <c:v>-4.3977624001854565E-2</c:v>
                </c:pt>
                <c:pt idx="101">
                  <c:v>-4.3277624004986137E-2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83-4BF3-995A-E39697644D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83-4BF3-995A-E39697644D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  <c:pt idx="103">
                  <c:v>-4.439578800520394E-2</c:v>
                </c:pt>
                <c:pt idx="104">
                  <c:v>-4.3047222003224306E-2</c:v>
                </c:pt>
                <c:pt idx="105">
                  <c:v>-4.1015986003912985E-2</c:v>
                </c:pt>
                <c:pt idx="106">
                  <c:v>-3.8232272003369872E-2</c:v>
                </c:pt>
                <c:pt idx="107">
                  <c:v>-3.5125519003486261E-2</c:v>
                </c:pt>
                <c:pt idx="108">
                  <c:v>-3.4325465006986633E-2</c:v>
                </c:pt>
                <c:pt idx="109">
                  <c:v>0</c:v>
                </c:pt>
                <c:pt idx="110">
                  <c:v>2.5522930001898203E-2</c:v>
                </c:pt>
                <c:pt idx="111">
                  <c:v>5.6511716997192707E-2</c:v>
                </c:pt>
                <c:pt idx="112">
                  <c:v>5.3194485997664742E-2</c:v>
                </c:pt>
                <c:pt idx="113">
                  <c:v>5.3374007999082096E-2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83-4BF3-995A-E39697644D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93">
                    <c:v>0</c:v>
                  </c:pt>
                  <c:pt idx="110">
                    <c:v>1E-4</c:v>
                  </c:pt>
                  <c:pt idx="111">
                    <c:v>3.6999999999999999E-4</c:v>
                  </c:pt>
                  <c:pt idx="112">
                    <c:v>1.2999999999999999E-4</c:v>
                  </c:pt>
                  <c:pt idx="113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83-4BF3-995A-E39697644D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-0.21897520265989009</c:v>
                </c:pt>
                <c:pt idx="92">
                  <c:v>-4.291532209829356E-2</c:v>
                </c:pt>
                <c:pt idx="93">
                  <c:v>-4.291532209829356E-2</c:v>
                </c:pt>
                <c:pt idx="94">
                  <c:v>-4.2909603516607539E-2</c:v>
                </c:pt>
                <c:pt idx="95">
                  <c:v>-4.2909603516607539E-2</c:v>
                </c:pt>
                <c:pt idx="96">
                  <c:v>-4.2909603516607539E-2</c:v>
                </c:pt>
                <c:pt idx="97">
                  <c:v>-4.2896260159340144E-2</c:v>
                </c:pt>
                <c:pt idx="98">
                  <c:v>-4.2896260159340144E-2</c:v>
                </c:pt>
                <c:pt idx="99">
                  <c:v>-4.2896260159340144E-2</c:v>
                </c:pt>
                <c:pt idx="100">
                  <c:v>-4.2572207197131964E-2</c:v>
                </c:pt>
                <c:pt idx="101">
                  <c:v>-4.2572207197131964E-2</c:v>
                </c:pt>
                <c:pt idx="102">
                  <c:v>-4.221193655091228E-2</c:v>
                </c:pt>
                <c:pt idx="103">
                  <c:v>-4.0978629100625885E-2</c:v>
                </c:pt>
                <c:pt idx="104">
                  <c:v>-4.0852820303533294E-2</c:v>
                </c:pt>
                <c:pt idx="105">
                  <c:v>-4.0402958544232537E-2</c:v>
                </c:pt>
                <c:pt idx="106">
                  <c:v>-3.6182645259944898E-2</c:v>
                </c:pt>
                <c:pt idx="107">
                  <c:v>-3.6176926678258878E-2</c:v>
                </c:pt>
                <c:pt idx="108">
                  <c:v>-2.940231357421268E-2</c:v>
                </c:pt>
                <c:pt idx="109">
                  <c:v>2.4597173864322371E-3</c:v>
                </c:pt>
                <c:pt idx="110">
                  <c:v>3.1872289191562431E-2</c:v>
                </c:pt>
                <c:pt idx="111">
                  <c:v>5.1957854266783218E-2</c:v>
                </c:pt>
                <c:pt idx="112">
                  <c:v>5.1994071950794724E-2</c:v>
                </c:pt>
                <c:pt idx="113">
                  <c:v>5.2036008216492249E-2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83-4BF3-995A-E39697644D5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0">
                  <c:v>6.8217859770126496E-2</c:v>
                </c:pt>
                <c:pt idx="1">
                  <c:v>6.7806797069987795E-2</c:v>
                </c:pt>
                <c:pt idx="2">
                  <c:v>6.5295474994622127E-2</c:v>
                </c:pt>
                <c:pt idx="3">
                  <c:v>6.3919898958394686E-2</c:v>
                </c:pt>
                <c:pt idx="4">
                  <c:v>6.3542185013986952E-2</c:v>
                </c:pt>
                <c:pt idx="5">
                  <c:v>6.2186559982923023E-2</c:v>
                </c:pt>
                <c:pt idx="6">
                  <c:v>6.2152428567916571E-2</c:v>
                </c:pt>
                <c:pt idx="7">
                  <c:v>6.1807979527462892E-2</c:v>
                </c:pt>
                <c:pt idx="8">
                  <c:v>6.0790305601394048E-2</c:v>
                </c:pt>
                <c:pt idx="9">
                  <c:v>5.912807920244971E-2</c:v>
                </c:pt>
                <c:pt idx="10">
                  <c:v>5.7419857842720287E-2</c:v>
                </c:pt>
                <c:pt idx="11">
                  <c:v>5.5620217126499491E-2</c:v>
                </c:pt>
                <c:pt idx="12">
                  <c:v>5.3845214588855966E-2</c:v>
                </c:pt>
                <c:pt idx="13">
                  <c:v>5.1545041631978511E-2</c:v>
                </c:pt>
                <c:pt idx="14">
                  <c:v>4.977649276413669E-2</c:v>
                </c:pt>
                <c:pt idx="15">
                  <c:v>4.9539943738670877E-2</c:v>
                </c:pt>
                <c:pt idx="16">
                  <c:v>4.8032458285668933E-2</c:v>
                </c:pt>
                <c:pt idx="17">
                  <c:v>4.6121471198285136E-2</c:v>
                </c:pt>
                <c:pt idx="18">
                  <c:v>4.1959380238471608E-2</c:v>
                </c:pt>
                <c:pt idx="19">
                  <c:v>4.0544166206288562E-2</c:v>
                </c:pt>
                <c:pt idx="20">
                  <c:v>3.9978865592139742E-2</c:v>
                </c:pt>
                <c:pt idx="21">
                  <c:v>3.8999575945576237E-2</c:v>
                </c:pt>
                <c:pt idx="22">
                  <c:v>3.7351578353761336E-2</c:v>
                </c:pt>
                <c:pt idx="23">
                  <c:v>3.6578603828330017E-2</c:v>
                </c:pt>
                <c:pt idx="24">
                  <c:v>2.7651217190396649E-2</c:v>
                </c:pt>
                <c:pt idx="25">
                  <c:v>2.5977005512465526E-2</c:v>
                </c:pt>
                <c:pt idx="26">
                  <c:v>2.4793980721375133E-2</c:v>
                </c:pt>
                <c:pt idx="27">
                  <c:v>2.3409797036660018E-2</c:v>
                </c:pt>
                <c:pt idx="28">
                  <c:v>2.3332124043391966E-2</c:v>
                </c:pt>
                <c:pt idx="29">
                  <c:v>2.3312720262377892E-2</c:v>
                </c:pt>
                <c:pt idx="30">
                  <c:v>2.3277565659157326E-2</c:v>
                </c:pt>
                <c:pt idx="31">
                  <c:v>2.2314085568189312E-2</c:v>
                </c:pt>
                <c:pt idx="32">
                  <c:v>2.2170993142715048E-2</c:v>
                </c:pt>
                <c:pt idx="33">
                  <c:v>2.2107897621490416E-2</c:v>
                </c:pt>
                <c:pt idx="34">
                  <c:v>2.0461898759686098E-2</c:v>
                </c:pt>
                <c:pt idx="35">
                  <c:v>1.9612168881650738E-2</c:v>
                </c:pt>
                <c:pt idx="36">
                  <c:v>1.9393420449459575E-2</c:v>
                </c:pt>
                <c:pt idx="37">
                  <c:v>1.9193633098812765E-2</c:v>
                </c:pt>
                <c:pt idx="38">
                  <c:v>1.905103360402606E-2</c:v>
                </c:pt>
                <c:pt idx="39">
                  <c:v>1.7858958480912457E-2</c:v>
                </c:pt>
                <c:pt idx="40">
                  <c:v>1.6883374746832602E-2</c:v>
                </c:pt>
                <c:pt idx="41">
                  <c:v>1.6665524839702489E-2</c:v>
                </c:pt>
                <c:pt idx="42">
                  <c:v>1.5869231178306166E-2</c:v>
                </c:pt>
                <c:pt idx="43">
                  <c:v>1.546835720370026E-2</c:v>
                </c:pt>
                <c:pt idx="44">
                  <c:v>1.5245993600261534E-2</c:v>
                </c:pt>
                <c:pt idx="45">
                  <c:v>1.216871920978331E-2</c:v>
                </c:pt>
                <c:pt idx="46">
                  <c:v>1.2069542368473511E-2</c:v>
                </c:pt>
                <c:pt idx="47">
                  <c:v>1.109716308076851E-2</c:v>
                </c:pt>
                <c:pt idx="48">
                  <c:v>1.0710023591823589E-2</c:v>
                </c:pt>
                <c:pt idx="49">
                  <c:v>1.0126950107723125E-2</c:v>
                </c:pt>
                <c:pt idx="50">
                  <c:v>9.947853659410387E-3</c:v>
                </c:pt>
                <c:pt idx="51">
                  <c:v>9.7955353329982758E-3</c:v>
                </c:pt>
                <c:pt idx="52">
                  <c:v>9.221540290827536E-3</c:v>
                </c:pt>
                <c:pt idx="53">
                  <c:v>9.0721432745601432E-3</c:v>
                </c:pt>
                <c:pt idx="54">
                  <c:v>9.0085613916888463E-3</c:v>
                </c:pt>
                <c:pt idx="55">
                  <c:v>8.988601390637771E-3</c:v>
                </c:pt>
                <c:pt idx="56">
                  <c:v>8.9088707954118954E-3</c:v>
                </c:pt>
                <c:pt idx="57">
                  <c:v>8.8320244931046621E-3</c:v>
                </c:pt>
                <c:pt idx="58">
                  <c:v>8.6222126707617211E-3</c:v>
                </c:pt>
                <c:pt idx="59">
                  <c:v>7.9595903003359531E-3</c:v>
                </c:pt>
                <c:pt idx="60">
                  <c:v>7.8241834932962634E-3</c:v>
                </c:pt>
                <c:pt idx="61">
                  <c:v>6.7806274868659824E-3</c:v>
                </c:pt>
                <c:pt idx="62">
                  <c:v>6.6068079212409717E-3</c:v>
                </c:pt>
                <c:pt idx="63">
                  <c:v>6.5324841188036872E-3</c:v>
                </c:pt>
                <c:pt idx="64">
                  <c:v>6.0852279016757535E-3</c:v>
                </c:pt>
                <c:pt idx="65">
                  <c:v>5.9210294775808442E-3</c:v>
                </c:pt>
                <c:pt idx="66">
                  <c:v>5.074732527529352E-3</c:v>
                </c:pt>
                <c:pt idx="67">
                  <c:v>5.0393967616234117E-3</c:v>
                </c:pt>
                <c:pt idx="68">
                  <c:v>4.7551077794720925E-3</c:v>
                </c:pt>
                <c:pt idx="69">
                  <c:v>4.1329211375968691E-3</c:v>
                </c:pt>
                <c:pt idx="70">
                  <c:v>4.0182263518299122E-3</c:v>
                </c:pt>
                <c:pt idx="71">
                  <c:v>3.2067408489791019E-3</c:v>
                </c:pt>
                <c:pt idx="72">
                  <c:v>1.6783644548808083E-3</c:v>
                </c:pt>
                <c:pt idx="73">
                  <c:v>7.1229702466808764E-4</c:v>
                </c:pt>
                <c:pt idx="74">
                  <c:v>-9.4237627368196075E-6</c:v>
                </c:pt>
                <c:pt idx="75">
                  <c:v>-1.3496629377983613E-3</c:v>
                </c:pt>
                <c:pt idx="76">
                  <c:v>-1.9813757986304123E-3</c:v>
                </c:pt>
                <c:pt idx="77">
                  <c:v>-2.3526007403373364E-3</c:v>
                </c:pt>
                <c:pt idx="78">
                  <c:v>-2.3787422966000255E-3</c:v>
                </c:pt>
                <c:pt idx="79">
                  <c:v>-3.315522053773029E-3</c:v>
                </c:pt>
                <c:pt idx="80">
                  <c:v>-3.5964937926160553E-3</c:v>
                </c:pt>
                <c:pt idx="81">
                  <c:v>-3.9791024673608844E-3</c:v>
                </c:pt>
                <c:pt idx="82">
                  <c:v>-8.0584804952978789E-3</c:v>
                </c:pt>
                <c:pt idx="83">
                  <c:v>-8.0834248667657205E-3</c:v>
                </c:pt>
                <c:pt idx="84">
                  <c:v>-8.1031834277788123E-3</c:v>
                </c:pt>
                <c:pt idx="85">
                  <c:v>-8.1080957157874771E-3</c:v>
                </c:pt>
                <c:pt idx="86">
                  <c:v>-8.1178874691112818E-3</c:v>
                </c:pt>
                <c:pt idx="87">
                  <c:v>-8.7237015093386827E-3</c:v>
                </c:pt>
                <c:pt idx="88">
                  <c:v>-8.1684234705301229E-3</c:v>
                </c:pt>
                <c:pt idx="89">
                  <c:v>-8.1684234705301229E-3</c:v>
                </c:pt>
                <c:pt idx="90">
                  <c:v>-8.1684234705301229E-3</c:v>
                </c:pt>
                <c:pt idx="91">
                  <c:v>-8.1677728588183951E-3</c:v>
                </c:pt>
                <c:pt idx="92">
                  <c:v>-8.1677728588183951E-3</c:v>
                </c:pt>
                <c:pt idx="93">
                  <c:v>-8.1677728588183951E-3</c:v>
                </c:pt>
                <c:pt idx="94">
                  <c:v>-8.1671220436602167E-3</c:v>
                </c:pt>
                <c:pt idx="95">
                  <c:v>-8.1671220436602167E-3</c:v>
                </c:pt>
                <c:pt idx="96">
                  <c:v>-8.1671220436602167E-3</c:v>
                </c:pt>
                <c:pt idx="97">
                  <c:v>-8.1656026837771782E-3</c:v>
                </c:pt>
                <c:pt idx="98">
                  <c:v>-8.1656026837771782E-3</c:v>
                </c:pt>
                <c:pt idx="99">
                  <c:v>-8.1656026837771782E-3</c:v>
                </c:pt>
                <c:pt idx="100">
                  <c:v>-8.1283638491157287E-3</c:v>
                </c:pt>
                <c:pt idx="101">
                  <c:v>-8.1283638491157287E-3</c:v>
                </c:pt>
                <c:pt idx="102">
                  <c:v>-8.0861961356671168E-3</c:v>
                </c:pt>
                <c:pt idx="103">
                  <c:v>-7.9357307523974501E-3</c:v>
                </c:pt>
                <c:pt idx="104">
                  <c:v>-7.9198500111234034E-3</c:v>
                </c:pt>
                <c:pt idx="105">
                  <c:v>-7.8622587726926429E-3</c:v>
                </c:pt>
                <c:pt idx="106">
                  <c:v>-7.2606662794451318E-3</c:v>
                </c:pt>
                <c:pt idx="107">
                  <c:v>-7.2597759400027731E-3</c:v>
                </c:pt>
                <c:pt idx="108">
                  <c:v>-6.0621380286874698E-3</c:v>
                </c:pt>
                <c:pt idx="109">
                  <c:v>3.3998071862190323E-3</c:v>
                </c:pt>
                <c:pt idx="110">
                  <c:v>1.7740395838547186E-2</c:v>
                </c:pt>
                <c:pt idx="111">
                  <c:v>3.062599459937702E-2</c:v>
                </c:pt>
                <c:pt idx="112">
                  <c:v>3.0651496412432783E-2</c:v>
                </c:pt>
                <c:pt idx="113">
                  <c:v>3.0681035022477519E-2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83-4BF3-995A-E39697644D5F}"/>
            </c:ext>
          </c:extLst>
        </c:ser>
        <c:ser>
          <c:idx val="9"/>
          <c:order val="9"/>
          <c:spPr>
            <a:ln w="12700">
              <a:solidFill>
                <a:srgbClr val="69FFFF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-58083</c:v>
                </c:pt>
                <c:pt idx="1">
                  <c:v>-57973</c:v>
                </c:pt>
                <c:pt idx="2">
                  <c:v>-57294.5</c:v>
                </c:pt>
                <c:pt idx="3">
                  <c:v>-56918</c:v>
                </c:pt>
                <c:pt idx="4">
                  <c:v>-56814</c:v>
                </c:pt>
                <c:pt idx="5">
                  <c:v>-56438.5</c:v>
                </c:pt>
                <c:pt idx="6">
                  <c:v>-56429</c:v>
                </c:pt>
                <c:pt idx="7">
                  <c:v>-56333</c:v>
                </c:pt>
                <c:pt idx="8">
                  <c:v>-56048</c:v>
                </c:pt>
                <c:pt idx="9">
                  <c:v>-55578</c:v>
                </c:pt>
                <c:pt idx="10">
                  <c:v>-55089</c:v>
                </c:pt>
                <c:pt idx="11">
                  <c:v>-54567</c:v>
                </c:pt>
                <c:pt idx="12">
                  <c:v>-54045</c:v>
                </c:pt>
                <c:pt idx="13">
                  <c:v>-53357.5</c:v>
                </c:pt>
                <c:pt idx="14">
                  <c:v>-52820</c:v>
                </c:pt>
                <c:pt idx="15">
                  <c:v>-52747.5</c:v>
                </c:pt>
                <c:pt idx="16">
                  <c:v>-52282</c:v>
                </c:pt>
                <c:pt idx="17">
                  <c:v>-51683</c:v>
                </c:pt>
                <c:pt idx="18">
                  <c:v>-50341.5</c:v>
                </c:pt>
                <c:pt idx="19">
                  <c:v>-49873</c:v>
                </c:pt>
                <c:pt idx="20">
                  <c:v>-49684</c:v>
                </c:pt>
                <c:pt idx="21">
                  <c:v>-49354</c:v>
                </c:pt>
                <c:pt idx="22">
                  <c:v>-48791</c:v>
                </c:pt>
                <c:pt idx="23">
                  <c:v>-48523.5</c:v>
                </c:pt>
                <c:pt idx="24">
                  <c:v>-45253</c:v>
                </c:pt>
                <c:pt idx="25">
                  <c:v>-44597</c:v>
                </c:pt>
                <c:pt idx="26">
                  <c:v>-44124</c:v>
                </c:pt>
                <c:pt idx="27">
                  <c:v>-43560</c:v>
                </c:pt>
                <c:pt idx="28">
                  <c:v>-43528</c:v>
                </c:pt>
                <c:pt idx="29">
                  <c:v>-43520</c:v>
                </c:pt>
                <c:pt idx="30">
                  <c:v>-43505.5</c:v>
                </c:pt>
                <c:pt idx="31">
                  <c:v>-43105</c:v>
                </c:pt>
                <c:pt idx="32">
                  <c:v>-43045</c:v>
                </c:pt>
                <c:pt idx="33">
                  <c:v>-43018.5</c:v>
                </c:pt>
                <c:pt idx="34">
                  <c:v>-42317.5</c:v>
                </c:pt>
                <c:pt idx="35">
                  <c:v>-41948</c:v>
                </c:pt>
                <c:pt idx="36">
                  <c:v>-41852</c:v>
                </c:pt>
                <c:pt idx="37">
                  <c:v>-41764</c:v>
                </c:pt>
                <c:pt idx="38">
                  <c:v>-41701</c:v>
                </c:pt>
                <c:pt idx="39">
                  <c:v>-41168</c:v>
                </c:pt>
                <c:pt idx="40">
                  <c:v>-40723</c:v>
                </c:pt>
                <c:pt idx="41">
                  <c:v>-40622.5</c:v>
                </c:pt>
                <c:pt idx="42">
                  <c:v>-40251.5</c:v>
                </c:pt>
                <c:pt idx="43">
                  <c:v>-40062.5</c:v>
                </c:pt>
                <c:pt idx="44">
                  <c:v>-39957</c:v>
                </c:pt>
                <c:pt idx="45">
                  <c:v>-38444.5</c:v>
                </c:pt>
                <c:pt idx="46">
                  <c:v>-38394</c:v>
                </c:pt>
                <c:pt idx="47">
                  <c:v>-37892.5</c:v>
                </c:pt>
                <c:pt idx="48">
                  <c:v>-37689.5</c:v>
                </c:pt>
                <c:pt idx="49">
                  <c:v>-37380</c:v>
                </c:pt>
                <c:pt idx="50">
                  <c:v>-37284</c:v>
                </c:pt>
                <c:pt idx="51">
                  <c:v>-37202</c:v>
                </c:pt>
                <c:pt idx="52">
                  <c:v>-36890</c:v>
                </c:pt>
                <c:pt idx="53">
                  <c:v>-36808</c:v>
                </c:pt>
                <c:pt idx="54">
                  <c:v>-36773</c:v>
                </c:pt>
                <c:pt idx="55">
                  <c:v>-36762</c:v>
                </c:pt>
                <c:pt idx="56">
                  <c:v>-36718</c:v>
                </c:pt>
                <c:pt idx="57">
                  <c:v>-36675.5</c:v>
                </c:pt>
                <c:pt idx="58">
                  <c:v>-36559</c:v>
                </c:pt>
                <c:pt idx="59">
                  <c:v>-36186.5</c:v>
                </c:pt>
                <c:pt idx="60">
                  <c:v>-36109.5</c:v>
                </c:pt>
                <c:pt idx="61">
                  <c:v>-35505.5</c:v>
                </c:pt>
                <c:pt idx="62">
                  <c:v>-35403</c:v>
                </c:pt>
                <c:pt idx="63">
                  <c:v>-35359</c:v>
                </c:pt>
                <c:pt idx="64">
                  <c:v>-35092</c:v>
                </c:pt>
                <c:pt idx="65">
                  <c:v>-34993</c:v>
                </c:pt>
                <c:pt idx="66">
                  <c:v>-34474</c:v>
                </c:pt>
                <c:pt idx="67">
                  <c:v>-34452</c:v>
                </c:pt>
                <c:pt idx="68">
                  <c:v>-34274</c:v>
                </c:pt>
                <c:pt idx="69">
                  <c:v>-33878</c:v>
                </c:pt>
                <c:pt idx="70">
                  <c:v>-33804</c:v>
                </c:pt>
                <c:pt idx="71">
                  <c:v>-33271</c:v>
                </c:pt>
                <c:pt idx="72">
                  <c:v>-32217.5</c:v>
                </c:pt>
                <c:pt idx="73">
                  <c:v>-31513</c:v>
                </c:pt>
                <c:pt idx="74">
                  <c:v>-30964</c:v>
                </c:pt>
                <c:pt idx="75">
                  <c:v>-29884</c:v>
                </c:pt>
                <c:pt idx="76">
                  <c:v>-29343</c:v>
                </c:pt>
                <c:pt idx="77">
                  <c:v>-29014</c:v>
                </c:pt>
                <c:pt idx="78">
                  <c:v>-28990.5</c:v>
                </c:pt>
                <c:pt idx="79">
                  <c:v>-28116.5</c:v>
                </c:pt>
                <c:pt idx="80">
                  <c:v>-27841</c:v>
                </c:pt>
                <c:pt idx="81">
                  <c:v>-27454.5</c:v>
                </c:pt>
                <c:pt idx="82">
                  <c:v>-21743</c:v>
                </c:pt>
                <c:pt idx="83">
                  <c:v>-21688</c:v>
                </c:pt>
                <c:pt idx="84">
                  <c:v>-21644</c:v>
                </c:pt>
                <c:pt idx="85">
                  <c:v>-21633</c:v>
                </c:pt>
                <c:pt idx="86">
                  <c:v>-21611</c:v>
                </c:pt>
                <c:pt idx="87">
                  <c:v>-19974</c:v>
                </c:pt>
                <c:pt idx="88">
                  <c:v>-11903.5</c:v>
                </c:pt>
                <c:pt idx="89">
                  <c:v>-11903.5</c:v>
                </c:pt>
                <c:pt idx="90">
                  <c:v>-11903.5</c:v>
                </c:pt>
                <c:pt idx="91">
                  <c:v>-11902</c:v>
                </c:pt>
                <c:pt idx="92">
                  <c:v>-11902</c:v>
                </c:pt>
                <c:pt idx="93">
                  <c:v>-11902</c:v>
                </c:pt>
                <c:pt idx="94">
                  <c:v>-11900.5</c:v>
                </c:pt>
                <c:pt idx="95">
                  <c:v>-11900.5</c:v>
                </c:pt>
                <c:pt idx="96">
                  <c:v>-11900.5</c:v>
                </c:pt>
                <c:pt idx="97">
                  <c:v>-11897</c:v>
                </c:pt>
                <c:pt idx="98">
                  <c:v>-11897</c:v>
                </c:pt>
                <c:pt idx="99">
                  <c:v>-11897</c:v>
                </c:pt>
                <c:pt idx="100">
                  <c:v>-11812</c:v>
                </c:pt>
                <c:pt idx="101">
                  <c:v>-11812</c:v>
                </c:pt>
                <c:pt idx="102">
                  <c:v>-11717.5</c:v>
                </c:pt>
                <c:pt idx="103">
                  <c:v>-11394</c:v>
                </c:pt>
                <c:pt idx="104">
                  <c:v>-11361</c:v>
                </c:pt>
                <c:pt idx="105">
                  <c:v>-11243</c:v>
                </c:pt>
                <c:pt idx="106">
                  <c:v>-10136</c:v>
                </c:pt>
                <c:pt idx="107">
                  <c:v>-10134.5</c:v>
                </c:pt>
                <c:pt idx="108">
                  <c:v>-8357.5</c:v>
                </c:pt>
                <c:pt idx="109">
                  <c:v>0</c:v>
                </c:pt>
                <c:pt idx="110">
                  <c:v>7715</c:v>
                </c:pt>
                <c:pt idx="111">
                  <c:v>12983.5</c:v>
                </c:pt>
                <c:pt idx="112">
                  <c:v>12993</c:v>
                </c:pt>
                <c:pt idx="113">
                  <c:v>13004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02">
                  <c:v>6.7230619002657477E-2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083-4BF3-995A-E39697644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077576"/>
        <c:axId val="1"/>
      </c:scatterChart>
      <c:valAx>
        <c:axId val="663077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8240837365216"/>
              <c:y val="0.83689162721729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73186119873815E-2"/>
              <c:y val="0.35568574336371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077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400647474270763"/>
          <c:y val="0.91714410321066342"/>
          <c:w val="0.74132541791897466"/>
          <c:h val="6.53646390877877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Eri -- O-C Diagr</a:t>
            </a:r>
          </a:p>
        </c:rich>
      </c:tx>
      <c:layout>
        <c:manualLayout>
          <c:xMode val="edge"/>
          <c:yMode val="edge"/>
          <c:x val="0.41448931116389548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83610451306407E-2"/>
          <c:y val="0.11085985097463033"/>
          <c:w val="0.90617577197149646"/>
          <c:h val="0.7782814027606701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Q_fit!$D$21:$D$150</c:f>
              <c:numCache>
                <c:formatCode>General</c:formatCode>
                <c:ptCount val="130"/>
                <c:pt idx="0">
                  <c:v>-4.6181000000000001</c:v>
                </c:pt>
                <c:pt idx="1">
                  <c:v>-4.6071</c:v>
                </c:pt>
                <c:pt idx="2">
                  <c:v>-4.53925</c:v>
                </c:pt>
                <c:pt idx="3">
                  <c:v>-4.5015999999999998</c:v>
                </c:pt>
                <c:pt idx="4">
                  <c:v>-4.4912000000000001</c:v>
                </c:pt>
                <c:pt idx="5">
                  <c:v>-4.4536499999999997</c:v>
                </c:pt>
                <c:pt idx="6">
                  <c:v>-4.4527000000000001</c:v>
                </c:pt>
                <c:pt idx="7">
                  <c:v>-4.4431000000000003</c:v>
                </c:pt>
                <c:pt idx="8">
                  <c:v>-4.4146000000000001</c:v>
                </c:pt>
                <c:pt idx="9">
                  <c:v>-4.3676000000000004</c:v>
                </c:pt>
                <c:pt idx="10">
                  <c:v>-4.3186999999999998</c:v>
                </c:pt>
                <c:pt idx="11">
                  <c:v>-4.2664999999999997</c:v>
                </c:pt>
                <c:pt idx="12">
                  <c:v>-4.2142999999999997</c:v>
                </c:pt>
                <c:pt idx="13">
                  <c:v>-4.1455500000000001</c:v>
                </c:pt>
                <c:pt idx="14">
                  <c:v>-4.0918000000000001</c:v>
                </c:pt>
                <c:pt idx="15">
                  <c:v>-4.0845500000000001</c:v>
                </c:pt>
                <c:pt idx="16">
                  <c:v>-4.0380000000000003</c:v>
                </c:pt>
                <c:pt idx="17">
                  <c:v>-3.9781</c:v>
                </c:pt>
                <c:pt idx="18">
                  <c:v>-3.84395</c:v>
                </c:pt>
                <c:pt idx="19">
                  <c:v>-3.7970999999999999</c:v>
                </c:pt>
                <c:pt idx="20">
                  <c:v>-3.7782</c:v>
                </c:pt>
                <c:pt idx="21">
                  <c:v>-3.7452000000000001</c:v>
                </c:pt>
                <c:pt idx="22">
                  <c:v>-3.6888999999999998</c:v>
                </c:pt>
                <c:pt idx="23">
                  <c:v>-3.66215</c:v>
                </c:pt>
                <c:pt idx="24">
                  <c:v>-3.3351000000000002</c:v>
                </c:pt>
                <c:pt idx="25">
                  <c:v>-3.2694999999999999</c:v>
                </c:pt>
                <c:pt idx="26">
                  <c:v>-3.2222</c:v>
                </c:pt>
                <c:pt idx="27">
                  <c:v>-3.1657999999999999</c:v>
                </c:pt>
                <c:pt idx="28">
                  <c:v>-3.1625999999999999</c:v>
                </c:pt>
                <c:pt idx="29">
                  <c:v>-3.1617999999999999</c:v>
                </c:pt>
                <c:pt idx="30">
                  <c:v>-3.1603500000000002</c:v>
                </c:pt>
                <c:pt idx="31">
                  <c:v>-3.1202999999999999</c:v>
                </c:pt>
                <c:pt idx="32">
                  <c:v>-3.1143000000000001</c:v>
                </c:pt>
                <c:pt idx="33">
                  <c:v>-3.11165</c:v>
                </c:pt>
                <c:pt idx="34">
                  <c:v>-3.04155</c:v>
                </c:pt>
                <c:pt idx="35">
                  <c:v>-3.0045999999999999</c:v>
                </c:pt>
                <c:pt idx="36">
                  <c:v>-2.9950000000000001</c:v>
                </c:pt>
                <c:pt idx="37">
                  <c:v>-2.9862000000000002</c:v>
                </c:pt>
                <c:pt idx="38">
                  <c:v>-2.9799000000000002</c:v>
                </c:pt>
                <c:pt idx="39">
                  <c:v>-2.9266000000000001</c:v>
                </c:pt>
                <c:pt idx="40">
                  <c:v>-2.8820999999999999</c:v>
                </c:pt>
                <c:pt idx="41">
                  <c:v>-2.8720500000000002</c:v>
                </c:pt>
                <c:pt idx="42">
                  <c:v>-2.8349500000000001</c:v>
                </c:pt>
                <c:pt idx="43">
                  <c:v>-2.8160500000000002</c:v>
                </c:pt>
                <c:pt idx="44">
                  <c:v>-2.8054999999999999</c:v>
                </c:pt>
                <c:pt idx="45">
                  <c:v>-2.6542500000000002</c:v>
                </c:pt>
                <c:pt idx="46">
                  <c:v>-2.6492</c:v>
                </c:pt>
                <c:pt idx="47">
                  <c:v>-2.5990500000000001</c:v>
                </c:pt>
                <c:pt idx="48">
                  <c:v>-2.5787499999999999</c:v>
                </c:pt>
                <c:pt idx="49">
                  <c:v>-2.5478000000000001</c:v>
                </c:pt>
                <c:pt idx="50">
                  <c:v>-2.5381999999999998</c:v>
                </c:pt>
                <c:pt idx="51">
                  <c:v>-2.5299999999999998</c:v>
                </c:pt>
                <c:pt idx="52">
                  <c:v>-2.4988000000000001</c:v>
                </c:pt>
                <c:pt idx="53">
                  <c:v>-2.4906000000000001</c:v>
                </c:pt>
                <c:pt idx="54">
                  <c:v>-2.4870999999999999</c:v>
                </c:pt>
                <c:pt idx="55">
                  <c:v>-2.4860000000000002</c:v>
                </c:pt>
                <c:pt idx="56">
                  <c:v>-2.4815999999999998</c:v>
                </c:pt>
                <c:pt idx="57">
                  <c:v>-2.4773499999999999</c:v>
                </c:pt>
                <c:pt idx="58">
                  <c:v>-2.4657</c:v>
                </c:pt>
                <c:pt idx="59">
                  <c:v>-2.4284500000000002</c:v>
                </c:pt>
                <c:pt idx="60">
                  <c:v>-2.42075</c:v>
                </c:pt>
                <c:pt idx="61">
                  <c:v>-2.3603499999999999</c:v>
                </c:pt>
                <c:pt idx="62">
                  <c:v>-2.3500999999999999</c:v>
                </c:pt>
                <c:pt idx="63">
                  <c:v>-2.3456999999999999</c:v>
                </c:pt>
                <c:pt idx="64">
                  <c:v>-2.319</c:v>
                </c:pt>
                <c:pt idx="65">
                  <c:v>-2.3090999999999999</c:v>
                </c:pt>
                <c:pt idx="66">
                  <c:v>-2.2572000000000001</c:v>
                </c:pt>
                <c:pt idx="67">
                  <c:v>-2.2549999999999999</c:v>
                </c:pt>
                <c:pt idx="68">
                  <c:v>-2.2372000000000001</c:v>
                </c:pt>
                <c:pt idx="69">
                  <c:v>-2.1976</c:v>
                </c:pt>
                <c:pt idx="70">
                  <c:v>-2.1901999999999999</c:v>
                </c:pt>
                <c:pt idx="71">
                  <c:v>-2.1368999999999998</c:v>
                </c:pt>
                <c:pt idx="72">
                  <c:v>-2.0315500000000002</c:v>
                </c:pt>
                <c:pt idx="73">
                  <c:v>-1.9611000000000001</c:v>
                </c:pt>
                <c:pt idx="74">
                  <c:v>-1.9061999999999999</c:v>
                </c:pt>
                <c:pt idx="75">
                  <c:v>-1.7982</c:v>
                </c:pt>
                <c:pt idx="76">
                  <c:v>-1.7441</c:v>
                </c:pt>
                <c:pt idx="77">
                  <c:v>-1.7112000000000001</c:v>
                </c:pt>
                <c:pt idx="78">
                  <c:v>-1.70885</c:v>
                </c:pt>
                <c:pt idx="79">
                  <c:v>-1.6214500000000001</c:v>
                </c:pt>
                <c:pt idx="80">
                  <c:v>-1.5939000000000001</c:v>
                </c:pt>
                <c:pt idx="81">
                  <c:v>-1.55525</c:v>
                </c:pt>
                <c:pt idx="82">
                  <c:v>-0.98409999999999997</c:v>
                </c:pt>
                <c:pt idx="83">
                  <c:v>-0.97860000000000003</c:v>
                </c:pt>
                <c:pt idx="84">
                  <c:v>-0.97419999999999995</c:v>
                </c:pt>
                <c:pt idx="85">
                  <c:v>-0.97309999999999997</c:v>
                </c:pt>
                <c:pt idx="86">
                  <c:v>-0.97089999999999999</c:v>
                </c:pt>
                <c:pt idx="87">
                  <c:v>-0.80720000000000003</c:v>
                </c:pt>
                <c:pt idx="88">
                  <c:v>-1.4999999999999999E-4</c:v>
                </c:pt>
                <c:pt idx="89">
                  <c:v>-1.4999999999999999E-4</c:v>
                </c:pt>
                <c:pt idx="90">
                  <c:v>-1.4999999999999999E-4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1.4999999999999999E-4</c:v>
                </c:pt>
                <c:pt idx="95">
                  <c:v>1.4999999999999999E-4</c:v>
                </c:pt>
                <c:pt idx="96">
                  <c:v>1.4999999999999999E-4</c:v>
                </c:pt>
                <c:pt idx="97">
                  <c:v>5.0000000000000001E-4</c:v>
                </c:pt>
                <c:pt idx="98">
                  <c:v>5.0000000000000001E-4</c:v>
                </c:pt>
                <c:pt idx="99">
                  <c:v>5.0000000000000001E-4</c:v>
                </c:pt>
                <c:pt idx="100">
                  <c:v>8.9999999999999993E-3</c:v>
                </c:pt>
                <c:pt idx="101">
                  <c:v>8.9999999999999993E-3</c:v>
                </c:pt>
                <c:pt idx="102">
                  <c:v>1.8450000000000001E-2</c:v>
                </c:pt>
                <c:pt idx="103">
                  <c:v>5.0799999999999998E-2</c:v>
                </c:pt>
                <c:pt idx="104">
                  <c:v>5.4100000000000002E-2</c:v>
                </c:pt>
                <c:pt idx="105">
                  <c:v>6.59E-2</c:v>
                </c:pt>
                <c:pt idx="106">
                  <c:v>0.17660000000000001</c:v>
                </c:pt>
                <c:pt idx="107">
                  <c:v>0.17674999999999999</c:v>
                </c:pt>
                <c:pt idx="108">
                  <c:v>0.35444999999999999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xVal>
          <c:yVal>
            <c:numRef>
              <c:f>Q_fit!$E$21:$E$150</c:f>
              <c:numCache>
                <c:formatCode>General</c:formatCode>
                <c:ptCount val="130"/>
                <c:pt idx="0">
                  <c:v>-1.2306862001423724E-2</c:v>
                </c:pt>
                <c:pt idx="1">
                  <c:v>4.1188357994542457E-2</c:v>
                </c:pt>
                <c:pt idx="2">
                  <c:v>-7.5457035003637429E-2</c:v>
                </c:pt>
                <c:pt idx="3">
                  <c:v>8.7937967997277156E-2</c:v>
                </c:pt>
                <c:pt idx="4">
                  <c:v>-1.3393824001468602E-2</c:v>
                </c:pt>
                <c:pt idx="5">
                  <c:v>7.2196676994281006E-2</c:v>
                </c:pt>
                <c:pt idx="6">
                  <c:v>2.6339445998019073E-2</c:v>
                </c:pt>
                <c:pt idx="7">
                  <c:v>5.457163799655973E-2</c:v>
                </c:pt>
                <c:pt idx="8">
                  <c:v>5.8854707996943034E-2</c:v>
                </c:pt>
                <c:pt idx="9">
                  <c:v>4.2970647999027278E-2</c:v>
                </c:pt>
                <c:pt idx="10">
                  <c:v>-2.6278740042471327E-3</c:v>
                </c:pt>
                <c:pt idx="11">
                  <c:v>4.0322169996215962E-2</c:v>
                </c:pt>
                <c:pt idx="12">
                  <c:v>8.227221399647533E-2</c:v>
                </c:pt>
                <c:pt idx="13">
                  <c:v>-2.0132661004026886E-2</c:v>
                </c:pt>
                <c:pt idx="14">
                  <c:v>3.978716399797122E-2</c:v>
                </c:pt>
                <c:pt idx="15">
                  <c:v>2.7613558999291854E-2</c:v>
                </c:pt>
                <c:pt idx="16">
                  <c:v>1.3609239995275857E-2</c:v>
                </c:pt>
                <c:pt idx="17">
                  <c:v>-1.4940620021661744E-3</c:v>
                </c:pt>
                <c:pt idx="18">
                  <c:v>2.12453709973488E-2</c:v>
                </c:pt>
                <c:pt idx="19">
                  <c:v>-1.5345442003308563E-2</c:v>
                </c:pt>
                <c:pt idx="20">
                  <c:v>-1.4294564003648702E-2</c:v>
                </c:pt>
                <c:pt idx="21">
                  <c:v>7.1910959995875601E-3</c:v>
                </c:pt>
                <c:pt idx="22">
                  <c:v>-1.8742780048341956E-3</c:v>
                </c:pt>
                <c:pt idx="23">
                  <c:v>1.5830006996111479E-2</c:v>
                </c:pt>
                <c:pt idx="24">
                  <c:v>2.2453797995694913E-2</c:v>
                </c:pt>
                <c:pt idx="25">
                  <c:v>-5.0792890004231595E-2</c:v>
                </c:pt>
                <c:pt idx="26">
                  <c:v>1.6736555997340474E-2</c:v>
                </c:pt>
                <c:pt idx="27">
                  <c:v>-4.6524316003342392E-2</c:v>
                </c:pt>
                <c:pt idx="28">
                  <c:v>2.5219747996743536E-2</c:v>
                </c:pt>
                <c:pt idx="29">
                  <c:v>-1.2344236001808895E-2</c:v>
                </c:pt>
                <c:pt idx="30">
                  <c:v>-2.4178957002732204E-2</c:v>
                </c:pt>
                <c:pt idx="31">
                  <c:v>5.5240939982468262E-3</c:v>
                </c:pt>
                <c:pt idx="32">
                  <c:v>-4.6205786002246896E-2</c:v>
                </c:pt>
                <c:pt idx="33">
                  <c:v>3.6135169975750614E-3</c:v>
                </c:pt>
                <c:pt idx="34">
                  <c:v>-5.4305810044752434E-3</c:v>
                </c:pt>
                <c:pt idx="35">
                  <c:v>-2.466709200234618E-2</c:v>
                </c:pt>
                <c:pt idx="36">
                  <c:v>-2.9434900003252551E-2</c:v>
                </c:pt>
                <c:pt idx="37">
                  <c:v>3.4361275997071061E-2</c:v>
                </c:pt>
                <c:pt idx="38">
                  <c:v>1.8044901997200213E-2</c:v>
                </c:pt>
                <c:pt idx="39">
                  <c:v>3.7844467999093467E-2</c:v>
                </c:pt>
                <c:pt idx="40">
                  <c:v>-8.1521420033823233E-3</c:v>
                </c:pt>
                <c:pt idx="41">
                  <c:v>4.3200308999075787E-2</c:v>
                </c:pt>
                <c:pt idx="42">
                  <c:v>1.0670550997019745E-2</c:v>
                </c:pt>
                <c:pt idx="43">
                  <c:v>3.0721428996912437E-2</c:v>
                </c:pt>
                <c:pt idx="44">
                  <c:v>-4.8903610000706976E-2</c:v>
                </c:pt>
                <c:pt idx="45">
                  <c:v>-3.0594335003115702E-2</c:v>
                </c:pt>
                <c:pt idx="46">
                  <c:v>-1.4466984004684491E-2</c:v>
                </c:pt>
                <c:pt idx="47">
                  <c:v>8.4907689961255528E-3</c:v>
                </c:pt>
                <c:pt idx="48">
                  <c:v>-6.1953250042279251E-3</c:v>
                </c:pt>
                <c:pt idx="49">
                  <c:v>-3.3701956002914812E-2</c:v>
                </c:pt>
                <c:pt idx="50">
                  <c:v>-3.4469764003006276E-2</c:v>
                </c:pt>
                <c:pt idx="51">
                  <c:v>-3.0500600001687417E-2</c:v>
                </c:pt>
                <c:pt idx="52">
                  <c:v>4.2504023993387818E-2</c:v>
                </c:pt>
                <c:pt idx="53">
                  <c:v>-6.9526812003459781E-2</c:v>
                </c:pt>
                <c:pt idx="54">
                  <c:v>-2.3692419999861158E-3</c:v>
                </c:pt>
                <c:pt idx="55">
                  <c:v>-7.5197200058028102E-3</c:v>
                </c:pt>
                <c:pt idx="56">
                  <c:v>-1.4121632004389539E-2</c:v>
                </c:pt>
                <c:pt idx="57">
                  <c:v>-1.0430297003040323E-2</c:v>
                </c:pt>
                <c:pt idx="58">
                  <c:v>-2.2205814002518309E-2</c:v>
                </c:pt>
                <c:pt idx="59">
                  <c:v>3.8971180998487398E-2</c:v>
                </c:pt>
                <c:pt idx="60">
                  <c:v>3.3917834996827878E-2</c:v>
                </c:pt>
                <c:pt idx="61">
                  <c:v>2.5837042998318793E-2</c:v>
                </c:pt>
                <c:pt idx="62">
                  <c:v>-3.6201502003677888E-2</c:v>
                </c:pt>
                <c:pt idx="63">
                  <c:v>-3.880341400144971E-2</c:v>
                </c:pt>
                <c:pt idx="64">
                  <c:v>-4.1001380002853693E-2</c:v>
                </c:pt>
                <c:pt idx="65">
                  <c:v>-6.2355682006455027E-2</c:v>
                </c:pt>
                <c:pt idx="66">
                  <c:v>1.1180855999555206E-2</c:v>
                </c:pt>
                <c:pt idx="67">
                  <c:v>2.9879900001105852E-2</c:v>
                </c:pt>
                <c:pt idx="68">
                  <c:v>-9.1874400095548481E-4</c:v>
                </c:pt>
                <c:pt idx="69">
                  <c:v>-3.2335952000721591E-2</c:v>
                </c:pt>
                <c:pt idx="70">
                  <c:v>5.2197195996996015E-2</c:v>
                </c:pt>
                <c:pt idx="71">
                  <c:v>-5.4003238001314458E-2</c:v>
                </c:pt>
                <c:pt idx="72">
                  <c:v>-3.5960381002951181E-2</c:v>
                </c:pt>
                <c:pt idx="73">
                  <c:v>-4.6887220050848555E-3</c:v>
                </c:pt>
                <c:pt idx="74">
                  <c:v>-5.0017124001897173E-2</c:v>
                </c:pt>
                <c:pt idx="75">
                  <c:v>7.8450360015267506E-3</c:v>
                </c:pt>
                <c:pt idx="76">
                  <c:v>2.4080618000880349E-2</c:v>
                </c:pt>
                <c:pt idx="77">
                  <c:v>-4.5238224003696814E-2</c:v>
                </c:pt>
                <c:pt idx="78">
                  <c:v>3.9167572998849209E-2</c:v>
                </c:pt>
                <c:pt idx="79">
                  <c:v>2.3302320994844195E-2</c:v>
                </c:pt>
                <c:pt idx="80">
                  <c:v>3.3442621999711264E-2</c:v>
                </c:pt>
                <c:pt idx="81">
                  <c:v>5.8882644996629097E-2</c:v>
                </c:pt>
                <c:pt idx="82">
                  <c:v>-6.7041820002486929E-3</c:v>
                </c:pt>
                <c:pt idx="83">
                  <c:v>-3.4565720052341931E-3</c:v>
                </c:pt>
                <c:pt idx="84">
                  <c:v>-6.058484003006015E-3</c:v>
                </c:pt>
                <c:pt idx="85">
                  <c:v>3.7910379978711717E-3</c:v>
                </c:pt>
                <c:pt idx="86">
                  <c:v>1.0490082000615075E-2</c:v>
                </c:pt>
                <c:pt idx="87">
                  <c:v>-3.5401439963607118E-3</c:v>
                </c:pt>
                <c:pt idx="88">
                  <c:v>2.7932470038649626E-3</c:v>
                </c:pt>
                <c:pt idx="89">
                  <c:v>3.3932470032596029E-3</c:v>
                </c:pt>
                <c:pt idx="90">
                  <c:v>4.6932469995226711E-3</c:v>
                </c:pt>
                <c:pt idx="91">
                  <c:v>-2.0000000004074536E-3</c:v>
                </c:pt>
                <c:pt idx="92">
                  <c:v>-1.7000000007101335E-3</c:v>
                </c:pt>
                <c:pt idx="93">
                  <c:v>0</c:v>
                </c:pt>
                <c:pt idx="94">
                  <c:v>2.1067529960419051E-3</c:v>
                </c:pt>
                <c:pt idx="95">
                  <c:v>3.8067529967520386E-3</c:v>
                </c:pt>
                <c:pt idx="96">
                  <c:v>4.2067529939231463E-3</c:v>
                </c:pt>
                <c:pt idx="97">
                  <c:v>-2.2774900062358938E-3</c:v>
                </c:pt>
                <c:pt idx="98">
                  <c:v>-5.7749000552576035E-4</c:v>
                </c:pt>
                <c:pt idx="99">
                  <c:v>-1.7749000107869506E-4</c:v>
                </c:pt>
                <c:pt idx="100">
                  <c:v>-2.3948200032464229E-3</c:v>
                </c:pt>
                <c:pt idx="101">
                  <c:v>-1.694820006377995E-3</c:v>
                </c:pt>
                <c:pt idx="102">
                  <c:v>0</c:v>
                </c:pt>
                <c:pt idx="103">
                  <c:v>-2.8129839993198402E-3</c:v>
                </c:pt>
                <c:pt idx="104">
                  <c:v>-1.4644180046161637E-3</c:v>
                </c:pt>
                <c:pt idx="105">
                  <c:v>5.6681799469515681E-4</c:v>
                </c:pt>
                <c:pt idx="106">
                  <c:v>3.3505319952382706E-3</c:v>
                </c:pt>
                <c:pt idx="107">
                  <c:v>6.457285002397839E-3</c:v>
                </c:pt>
                <c:pt idx="108">
                  <c:v>7.2573389988974668E-3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15-4ABD-A833-CCF5B03AD1CE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Q_fit!$U$2:$U$33</c:f>
              <c:numCache>
                <c:formatCode>General</c:formatCode>
                <c:ptCount val="32"/>
                <c:pt idx="0">
                  <c:v>-5</c:v>
                </c:pt>
                <c:pt idx="1">
                  <c:v>-4.8</c:v>
                </c:pt>
                <c:pt idx="2">
                  <c:v>-4.5999999999999996</c:v>
                </c:pt>
                <c:pt idx="3">
                  <c:v>-4.4000000000000004</c:v>
                </c:pt>
                <c:pt idx="4">
                  <c:v>-4.2</c:v>
                </c:pt>
                <c:pt idx="5">
                  <c:v>-4</c:v>
                </c:pt>
                <c:pt idx="6">
                  <c:v>-3.8</c:v>
                </c:pt>
                <c:pt idx="7">
                  <c:v>-3.6</c:v>
                </c:pt>
                <c:pt idx="8">
                  <c:v>-3.4</c:v>
                </c:pt>
                <c:pt idx="9">
                  <c:v>-3.2</c:v>
                </c:pt>
                <c:pt idx="10">
                  <c:v>-3</c:v>
                </c:pt>
                <c:pt idx="11">
                  <c:v>-2.8</c:v>
                </c:pt>
                <c:pt idx="12">
                  <c:v>-2.6</c:v>
                </c:pt>
                <c:pt idx="13">
                  <c:v>-2.4</c:v>
                </c:pt>
                <c:pt idx="14">
                  <c:v>-2.2000000000000002</c:v>
                </c:pt>
                <c:pt idx="15">
                  <c:v>-2</c:v>
                </c:pt>
                <c:pt idx="16">
                  <c:v>-1.8</c:v>
                </c:pt>
                <c:pt idx="17">
                  <c:v>-1.6</c:v>
                </c:pt>
                <c:pt idx="18">
                  <c:v>-1.4</c:v>
                </c:pt>
                <c:pt idx="19">
                  <c:v>-1.2</c:v>
                </c:pt>
                <c:pt idx="20">
                  <c:v>-1</c:v>
                </c:pt>
                <c:pt idx="21">
                  <c:v>-0.8</c:v>
                </c:pt>
                <c:pt idx="22">
                  <c:v>-0.6</c:v>
                </c:pt>
                <c:pt idx="23">
                  <c:v>-0.4</c:v>
                </c:pt>
                <c:pt idx="24">
                  <c:v>-0.2</c:v>
                </c:pt>
                <c:pt idx="25">
                  <c:v>0</c:v>
                </c:pt>
                <c:pt idx="26">
                  <c:v>0.2</c:v>
                </c:pt>
                <c:pt idx="27">
                  <c:v>0.4</c:v>
                </c:pt>
                <c:pt idx="28">
                  <c:v>0.6</c:v>
                </c:pt>
                <c:pt idx="29">
                  <c:v>0.8</c:v>
                </c:pt>
                <c:pt idx="30">
                  <c:v>1</c:v>
                </c:pt>
                <c:pt idx="31">
                  <c:v>1.2</c:v>
                </c:pt>
              </c:numCache>
            </c:numRef>
          </c:xVal>
          <c:yVal>
            <c:numRef>
              <c:f>Q_fit!$V$2:$V$33</c:f>
              <c:numCache>
                <c:formatCode>General</c:formatCode>
                <c:ptCount val="32"/>
                <c:pt idx="0">
                  <c:v>3.6902202501830711E-2</c:v>
                </c:pt>
                <c:pt idx="1">
                  <c:v>3.1631108770437552E-2</c:v>
                </c:pt>
                <c:pt idx="2">
                  <c:v>2.668629384149869E-2</c:v>
                </c:pt>
                <c:pt idx="3">
                  <c:v>2.2067757715014132E-2</c:v>
                </c:pt>
                <c:pt idx="4">
                  <c:v>1.7775500390983842E-2</c:v>
                </c:pt>
                <c:pt idx="5">
                  <c:v>1.3809521869407856E-2</c:v>
                </c:pt>
                <c:pt idx="6">
                  <c:v>1.0169822150286167E-2</c:v>
                </c:pt>
                <c:pt idx="7">
                  <c:v>6.8564012336187613E-3</c:v>
                </c:pt>
                <c:pt idx="8">
                  <c:v>3.869259119405645E-3</c:v>
                </c:pt>
                <c:pt idx="9">
                  <c:v>1.2083958076468324E-3</c:v>
                </c:pt>
                <c:pt idx="10">
                  <c:v>-1.1261887016576905E-3</c:v>
                </c:pt>
                <c:pt idx="11">
                  <c:v>-3.1344944085079235E-3</c:v>
                </c:pt>
                <c:pt idx="12">
                  <c:v>-4.8165213129038667E-3</c:v>
                </c:pt>
                <c:pt idx="13">
                  <c:v>-6.1722694148455166E-3</c:v>
                </c:pt>
                <c:pt idx="14">
                  <c:v>-7.2017387143328733E-3</c:v>
                </c:pt>
                <c:pt idx="15">
                  <c:v>-7.9049292113659402E-3</c:v>
                </c:pt>
                <c:pt idx="16">
                  <c:v>-8.2818409059447137E-3</c:v>
                </c:pt>
                <c:pt idx="17">
                  <c:v>-8.3324737980691958E-3</c:v>
                </c:pt>
                <c:pt idx="18">
                  <c:v>-8.056827887739381E-3</c:v>
                </c:pt>
                <c:pt idx="19">
                  <c:v>-7.4549031749552791E-3</c:v>
                </c:pt>
                <c:pt idx="20">
                  <c:v>-6.5266996597168848E-3</c:v>
                </c:pt>
                <c:pt idx="21">
                  <c:v>-5.2722173420241981E-3</c:v>
                </c:pt>
                <c:pt idx="22">
                  <c:v>-3.6914562218772163E-3</c:v>
                </c:pt>
                <c:pt idx="23">
                  <c:v>-1.7844162992759461E-3</c:v>
                </c:pt>
                <c:pt idx="24">
                  <c:v>4.4890242577961777E-4</c:v>
                </c:pt>
                <c:pt idx="25">
                  <c:v>3.0084999532894738E-3</c:v>
                </c:pt>
                <c:pt idx="26">
                  <c:v>5.8943762832536217E-3</c:v>
                </c:pt>
                <c:pt idx="27">
                  <c:v>9.106531415672062E-3</c:v>
                </c:pt>
                <c:pt idx="28">
                  <c:v>1.2644965350544792E-2</c:v>
                </c:pt>
                <c:pt idx="29">
                  <c:v>1.6509678087871817E-2</c:v>
                </c:pt>
                <c:pt idx="30">
                  <c:v>2.0700669627653132E-2</c:v>
                </c:pt>
                <c:pt idx="31">
                  <c:v>2.521793996988874E-2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15-4ABD-A833-CCF5B03AD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080096"/>
        <c:axId val="1"/>
      </c:scatterChart>
      <c:valAx>
        <c:axId val="663080096"/>
        <c:scaling>
          <c:orientation val="minMax"/>
          <c:max val="1"/>
          <c:min val="-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527315914489306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5.9382422802850355E-3"/>
              <c:y val="0.4705887103478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0800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353919239904987"/>
          <c:y val="0.93891497725680217"/>
          <c:w val="0.44774346793349168"/>
          <c:h val="0.988688732912910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0</xdr:rowOff>
    </xdr:from>
    <xdr:to>
      <xdr:col>18</xdr:col>
      <xdr:colOff>85725</xdr:colOff>
      <xdr:row>18</xdr:row>
      <xdr:rowOff>142875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41640A-F3E8-3A97-58E8-1557E0E5B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17</xdr:row>
      <xdr:rowOff>66675</xdr:rowOff>
    </xdr:from>
    <xdr:to>
      <xdr:col>16</xdr:col>
      <xdr:colOff>600075</xdr:colOff>
      <xdr:row>43</xdr:row>
      <xdr:rowOff>38100</xdr:rowOff>
    </xdr:to>
    <xdr:graphicFrame macro="">
      <xdr:nvGraphicFramePr>
        <xdr:cNvPr id="51202" name="Chart 1">
          <a:extLst>
            <a:ext uri="{FF2B5EF4-FFF2-40B4-BE49-F238E27FC236}">
              <a16:creationId xmlns:a16="http://schemas.microsoft.com/office/drawing/2014/main" id="{585689B6-6205-03ED-0F1C-0D34DDD47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934"/>
  <sheetViews>
    <sheetView tabSelected="1" workbookViewId="0">
      <pane xSplit="12" ySplit="22" topLeftCell="M122" activePane="bottomRight" state="frozen"/>
      <selection pane="topRight" activeCell="M1" sqref="M1"/>
      <selection pane="bottomLeft" activeCell="A23" sqref="A23"/>
      <selection pane="bottomRight" activeCell="F18" sqref="F18"/>
    </sheetView>
  </sheetViews>
  <sheetFormatPr defaultColWidth="10.28515625" defaultRowHeight="12.75" x14ac:dyDescent="0.2"/>
  <cols>
    <col min="1" max="1" width="16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5.7109375" customWidth="1"/>
    <col min="7" max="7" width="15.5703125" customWidth="1"/>
    <col min="8" max="8" width="8.5703125" customWidth="1"/>
    <col min="9" max="9" width="11.5703125" customWidth="1"/>
    <col min="10" max="10" width="8.5703125" customWidth="1"/>
    <col min="11" max="11" width="12.28515625" customWidth="1"/>
    <col min="12" max="14" width="8.5703125" customWidth="1"/>
    <col min="15" max="15" width="10.42578125" customWidth="1"/>
    <col min="16" max="16" width="7.7109375" customWidth="1"/>
    <col min="17" max="17" width="9.85546875" customWidth="1"/>
    <col min="18" max="18" width="10.28515625" customWidth="1"/>
    <col min="19" max="19" width="9.140625" customWidth="1"/>
  </cols>
  <sheetData>
    <row r="1" spans="1:18" ht="20.25" x14ac:dyDescent="0.3">
      <c r="A1" s="1" t="s">
        <v>30</v>
      </c>
    </row>
    <row r="2" spans="1:18" s="52" customFormat="1" ht="12.95" customHeight="1" x14ac:dyDescent="0.2">
      <c r="A2" s="96" t="s">
        <v>24</v>
      </c>
      <c r="B2" s="96" t="s">
        <v>31</v>
      </c>
      <c r="C2" s="99"/>
      <c r="D2" s="54" t="s">
        <v>0</v>
      </c>
      <c r="E2" s="55"/>
    </row>
    <row r="3" spans="1:18" s="52" customFormat="1" ht="12.95" customHeight="1" thickBot="1" x14ac:dyDescent="0.25">
      <c r="E3" s="102" t="s">
        <v>148</v>
      </c>
      <c r="F3" s="103" t="s">
        <v>149</v>
      </c>
    </row>
    <row r="4" spans="1:18" s="52" customFormat="1" ht="12.95" customHeight="1" thickTop="1" thickBot="1" x14ac:dyDescent="0.25">
      <c r="A4" s="56" t="s">
        <v>1</v>
      </c>
      <c r="C4" s="57">
        <v>44555.673600000002</v>
      </c>
      <c r="D4" s="58">
        <v>0.63419549799999997</v>
      </c>
      <c r="E4" s="108" t="s">
        <v>116</v>
      </c>
      <c r="F4" s="105">
        <v>1</v>
      </c>
      <c r="G4" s="59"/>
    </row>
    <row r="5" spans="1:18" s="52" customFormat="1" ht="12.95" customHeight="1" thickTop="1" x14ac:dyDescent="0.2">
      <c r="A5" s="60" t="s">
        <v>27</v>
      </c>
      <c r="C5" s="61">
        <v>-9.5</v>
      </c>
      <c r="E5" s="104" t="s">
        <v>28</v>
      </c>
      <c r="F5" s="106">
        <f ca="1">NOW()+15018.5+$C$5/24</f>
        <v>60520.859679166664</v>
      </c>
    </row>
    <row r="6" spans="1:18" s="52" customFormat="1" ht="12.95" customHeight="1" x14ac:dyDescent="0.2">
      <c r="A6" s="56" t="s">
        <v>2</v>
      </c>
      <c r="E6" s="104" t="s">
        <v>117</v>
      </c>
      <c r="F6" s="106">
        <f ca="1">ROUND(2*($F$5-$C$7)/$C$8,0)/2+$F$4</f>
        <v>13273</v>
      </c>
    </row>
    <row r="7" spans="1:18" s="52" customFormat="1" ht="12.95" customHeight="1" x14ac:dyDescent="0.2">
      <c r="A7" s="52" t="s">
        <v>3</v>
      </c>
      <c r="C7" s="52">
        <v>52103.91</v>
      </c>
      <c r="D7" s="52" t="s">
        <v>150</v>
      </c>
      <c r="E7" s="104" t="s">
        <v>29</v>
      </c>
      <c r="F7" s="106">
        <f ca="1">ROUND(2*($F$5-$C$15)/$C$16,0)/2+$F$4</f>
        <v>269</v>
      </c>
    </row>
    <row r="8" spans="1:18" s="52" customFormat="1" ht="12.95" customHeight="1" x14ac:dyDescent="0.2">
      <c r="A8" s="52" t="s">
        <v>4</v>
      </c>
      <c r="C8" s="52">
        <v>0.63419549799999997</v>
      </c>
      <c r="D8" s="52" t="s">
        <v>12</v>
      </c>
      <c r="E8" s="104" t="s">
        <v>151</v>
      </c>
      <c r="F8" s="109">
        <f ca="1">+$C$15+$C$16*$F$7-15018.5-$C$5/24</f>
        <v>45503.535739827865</v>
      </c>
    </row>
    <row r="9" spans="1:18" s="52" customFormat="1" ht="12.95" customHeight="1" x14ac:dyDescent="0.2">
      <c r="A9" s="60" t="s">
        <v>118</v>
      </c>
      <c r="B9" s="61">
        <v>113</v>
      </c>
      <c r="C9" s="60" t="str">
        <f>"F"&amp;B9</f>
        <v>F113</v>
      </c>
      <c r="D9" s="60" t="str">
        <f>"G"&amp;B9</f>
        <v>G113</v>
      </c>
      <c r="E9" s="107" t="s">
        <v>152</v>
      </c>
      <c r="F9" s="110">
        <f ca="1">+($C$15+$C$16*$F$7)-($C$16/2)-15018.5-$C$5/24</f>
        <v>45503.218640172672</v>
      </c>
    </row>
    <row r="10" spans="1:18" s="52" customFormat="1" ht="12.95" customHeight="1" thickBot="1" x14ac:dyDescent="0.25">
      <c r="C10" s="62" t="s">
        <v>20</v>
      </c>
      <c r="D10" s="62" t="s">
        <v>21</v>
      </c>
    </row>
    <row r="11" spans="1:18" s="52" customFormat="1" ht="12.95" customHeight="1" x14ac:dyDescent="0.2">
      <c r="A11" s="52" t="s">
        <v>16</v>
      </c>
      <c r="C11" s="63">
        <f ca="1">INTERCEPT(INDIRECT(D9):G1000,INDIRECT(C9):$F1000)</f>
        <v>2.4597173864322371E-3</v>
      </c>
      <c r="D11" s="53">
        <f>+E11*F11</f>
        <v>3.3998071862190323E-3</v>
      </c>
      <c r="E11" s="64">
        <v>33.998071862190322</v>
      </c>
      <c r="F11" s="52">
        <v>1E-4</v>
      </c>
    </row>
    <row r="12" spans="1:18" s="52" customFormat="1" ht="12.95" customHeight="1" x14ac:dyDescent="0.2">
      <c r="A12" s="52" t="s">
        <v>17</v>
      </c>
      <c r="C12" s="63">
        <f ca="1">SLOPE(INDIRECT(D9):G1000,INDIRECT(C9):$F1000)</f>
        <v>3.8123877906844057E-6</v>
      </c>
      <c r="D12" s="53">
        <f>+E12*F12</f>
        <v>1.5099954535541557E-6</v>
      </c>
      <c r="E12" s="65">
        <v>1.5099954535541558</v>
      </c>
      <c r="F12" s="66">
        <v>9.9999999999999995E-7</v>
      </c>
    </row>
    <row r="13" spans="1:18" s="52" customFormat="1" ht="12.95" customHeight="1" thickBot="1" x14ac:dyDescent="0.25">
      <c r="A13" s="52" t="s">
        <v>19</v>
      </c>
      <c r="C13" s="53" t="s">
        <v>14</v>
      </c>
      <c r="D13" s="53">
        <f>+E13*F13</f>
        <v>4.5210321665218431E-11</v>
      </c>
      <c r="E13" s="67">
        <v>0.45210321665218428</v>
      </c>
      <c r="F13" s="66">
        <v>1E-10</v>
      </c>
    </row>
    <row r="14" spans="1:18" s="52" customFormat="1" ht="12.95" customHeight="1" x14ac:dyDescent="0.2">
      <c r="A14" s="68"/>
      <c r="C14" s="44"/>
      <c r="E14" s="52">
        <f>SUM(R21:R1117)</f>
        <v>0.44345589986893974</v>
      </c>
      <c r="F14" s="63"/>
      <c r="G14" s="61"/>
    </row>
    <row r="15" spans="1:18" s="52" customFormat="1" ht="12.95" customHeight="1" x14ac:dyDescent="0.2">
      <c r="A15" s="69" t="s">
        <v>18</v>
      </c>
      <c r="C15" s="70">
        <f ca="1">(C7+C11)+(C8+C12)*INT(MAX(F21:F3528))</f>
        <v>60351.040292000216</v>
      </c>
      <c r="D15" s="59">
        <f>+C7+INT(MAX(F21:F1583))*C8+D11+D12*INT(MAX(F21:F4018))+D13*INT(MAX(F21:F4045)^2)</f>
        <v>60351.018937027024</v>
      </c>
      <c r="E15" s="101"/>
      <c r="F15" s="61"/>
      <c r="G15" s="71"/>
    </row>
    <row r="16" spans="1:18" s="52" customFormat="1" ht="12.95" customHeight="1" x14ac:dyDescent="0.2">
      <c r="A16" s="56" t="s">
        <v>5</v>
      </c>
      <c r="C16" s="72">
        <f ca="1">+C8+C12</f>
        <v>0.63419931038779065</v>
      </c>
      <c r="D16" s="59">
        <f>+C8+D12+2*D13*F90</f>
        <v>0.63419394472489876</v>
      </c>
      <c r="E16" s="101"/>
      <c r="F16" s="71"/>
      <c r="G16" s="71"/>
      <c r="P16" s="52" t="s">
        <v>138</v>
      </c>
      <c r="R16" s="52">
        <f>SQRT(SUM(R22:R102)/(COUNT(R22:R102)-1))</f>
        <v>7.1864070858306581E-2</v>
      </c>
    </row>
    <row r="17" spans="1:25" s="52" customFormat="1" ht="12.95" customHeight="1" thickBot="1" x14ac:dyDescent="0.25">
      <c r="A17" s="52" t="s">
        <v>26</v>
      </c>
      <c r="C17" s="52">
        <f>COUNT(C21:C4734)</f>
        <v>114</v>
      </c>
      <c r="E17" s="101"/>
      <c r="F17" s="71"/>
      <c r="G17" s="59"/>
    </row>
    <row r="18" spans="1:25" s="52" customFormat="1" ht="12.95" customHeight="1" thickTop="1" thickBot="1" x14ac:dyDescent="0.25">
      <c r="A18" s="56" t="s">
        <v>119</v>
      </c>
      <c r="C18" s="73">
        <f ca="1">+C15</f>
        <v>60351.040292000216</v>
      </c>
      <c r="D18" s="74">
        <f ca="1">C16</f>
        <v>0.63419931038779065</v>
      </c>
      <c r="E18" s="101"/>
      <c r="F18" s="59"/>
      <c r="G18" s="75"/>
    </row>
    <row r="19" spans="1:25" s="52" customFormat="1" ht="12.95" customHeight="1" thickBot="1" x14ac:dyDescent="0.25">
      <c r="A19" s="56" t="s">
        <v>120</v>
      </c>
      <c r="C19" s="76">
        <f>+D15</f>
        <v>60351.018937027024</v>
      </c>
      <c r="D19" s="77">
        <f>+D16</f>
        <v>0.63419394472489876</v>
      </c>
      <c r="E19" s="101"/>
      <c r="F19" s="75"/>
    </row>
    <row r="20" spans="1:25" s="52" customFormat="1" ht="12.95" customHeight="1" thickBot="1" x14ac:dyDescent="0.25">
      <c r="A20" s="62" t="s">
        <v>6</v>
      </c>
      <c r="B20" s="62" t="s">
        <v>7</v>
      </c>
      <c r="C20" s="62" t="s">
        <v>8</v>
      </c>
      <c r="D20" s="62" t="s">
        <v>13</v>
      </c>
      <c r="E20" s="62" t="s">
        <v>9</v>
      </c>
      <c r="F20" s="62" t="s">
        <v>10</v>
      </c>
      <c r="G20" s="62" t="s">
        <v>11</v>
      </c>
      <c r="H20" s="78" t="s">
        <v>143</v>
      </c>
      <c r="I20" s="78" t="s">
        <v>144</v>
      </c>
      <c r="J20" s="78" t="s">
        <v>145</v>
      </c>
      <c r="K20" s="78" t="s">
        <v>147</v>
      </c>
      <c r="L20" s="78" t="s">
        <v>146</v>
      </c>
      <c r="M20" s="78" t="s">
        <v>140</v>
      </c>
      <c r="N20" s="78" t="s">
        <v>25</v>
      </c>
      <c r="O20" s="78" t="s">
        <v>23</v>
      </c>
      <c r="P20" s="79" t="s">
        <v>22</v>
      </c>
      <c r="Q20" s="62" t="s">
        <v>15</v>
      </c>
      <c r="R20" s="79" t="s">
        <v>113</v>
      </c>
      <c r="S20" s="79" t="s">
        <v>115</v>
      </c>
      <c r="T20" s="79" t="s">
        <v>114</v>
      </c>
      <c r="U20" s="80" t="s">
        <v>112</v>
      </c>
      <c r="Y20" s="81" t="s">
        <v>38</v>
      </c>
    </row>
    <row r="21" spans="1:25" s="52" customFormat="1" ht="12.95" customHeight="1" x14ac:dyDescent="0.2">
      <c r="A21" s="42" t="s">
        <v>37</v>
      </c>
      <c r="B21" s="43" t="s">
        <v>32</v>
      </c>
      <c r="C21" s="44">
        <v>15267.879000000001</v>
      </c>
      <c r="D21" s="42" t="s">
        <v>121</v>
      </c>
      <c r="E21" s="82">
        <f t="shared" ref="E21:E52" si="0">+(C21-C$7)/C$8</f>
        <v>-58083.084973271136</v>
      </c>
      <c r="F21" s="82">
        <f t="shared" ref="F21:F52" si="1">ROUND(2*E21,0)/2</f>
        <v>-58083</v>
      </c>
      <c r="G21" s="82">
        <f t="shared" ref="G21:G52" si="2">+C21-(C$7+F21*C$8)</f>
        <v>-5.3889666007307824E-2</v>
      </c>
      <c r="H21" s="82"/>
      <c r="I21" s="82"/>
      <c r="J21" s="82"/>
      <c r="K21" s="82">
        <f>+G21</f>
        <v>-5.3889666007307824E-2</v>
      </c>
      <c r="M21" s="82"/>
      <c r="N21" s="82"/>
      <c r="O21" s="82">
        <f ca="1">+C$11+C$12*$F21</f>
        <v>-0.21897520265989009</v>
      </c>
      <c r="P21" s="82">
        <f t="shared" ref="P21:P52" si="3">+D$11+D$12*F21+D$13*F21^2</f>
        <v>6.8217859770126496E-2</v>
      </c>
      <c r="Q21" s="83">
        <f t="shared" ref="Q21:Q52" si="4">+C21-15018.5</f>
        <v>249.37900000000081</v>
      </c>
      <c r="R21" s="82"/>
      <c r="T21" s="82"/>
      <c r="U21" s="71"/>
      <c r="Y21" s="82"/>
    </row>
    <row r="22" spans="1:25" s="52" customFormat="1" ht="12.95" customHeight="1" x14ac:dyDescent="0.2">
      <c r="A22" s="82" t="s">
        <v>33</v>
      </c>
      <c r="B22" s="84" t="s">
        <v>32</v>
      </c>
      <c r="C22" s="85">
        <v>15337.694</v>
      </c>
      <c r="D22" s="85"/>
      <c r="E22" s="82">
        <f t="shared" si="0"/>
        <v>-57973.00062196279</v>
      </c>
      <c r="F22" s="82">
        <f t="shared" si="1"/>
        <v>-57973</v>
      </c>
      <c r="G22" s="82">
        <f t="shared" si="2"/>
        <v>-3.9444600770366378E-4</v>
      </c>
      <c r="H22" s="82"/>
      <c r="I22" s="82">
        <f t="shared" ref="I22:I53" si="5">+G22</f>
        <v>-3.9444600770366378E-4</v>
      </c>
      <c r="J22" s="82"/>
      <c r="K22" s="82"/>
      <c r="L22" s="82"/>
      <c r="M22" s="82"/>
      <c r="N22" s="82"/>
      <c r="O22" s="82"/>
      <c r="P22" s="82">
        <f t="shared" si="3"/>
        <v>6.7806797069987795E-2</v>
      </c>
      <c r="Q22" s="83">
        <f t="shared" si="4"/>
        <v>319.19399999999951</v>
      </c>
      <c r="R22" s="82">
        <f t="shared" ref="R22:R53" si="6">+(P22-G22)^2</f>
        <v>4.6514095573423567E-3</v>
      </c>
      <c r="S22" s="52">
        <v>0.05</v>
      </c>
      <c r="T22" s="82">
        <f t="shared" ref="T22:T53" si="7">S22*R22</f>
        <v>2.3257047786711784E-4</v>
      </c>
      <c r="U22" s="71"/>
      <c r="Y22" s="85">
        <v>-46071</v>
      </c>
    </row>
    <row r="23" spans="1:25" s="52" customFormat="1" ht="12.95" customHeight="1" x14ac:dyDescent="0.2">
      <c r="A23" s="82" t="s">
        <v>33</v>
      </c>
      <c r="B23" s="84" t="s">
        <v>32</v>
      </c>
      <c r="C23" s="86">
        <v>15767.879000000001</v>
      </c>
      <c r="D23" s="85"/>
      <c r="E23" s="82">
        <f t="shared" si="0"/>
        <v>-57294.684548517565</v>
      </c>
      <c r="F23" s="82">
        <f t="shared" si="1"/>
        <v>-57294.5</v>
      </c>
      <c r="G23" s="82">
        <f t="shared" si="2"/>
        <v>-0.11703983900224557</v>
      </c>
      <c r="H23" s="82"/>
      <c r="I23" s="82">
        <f t="shared" si="5"/>
        <v>-0.11703983900224557</v>
      </c>
      <c r="J23" s="82"/>
      <c r="K23" s="82"/>
      <c r="L23" s="82"/>
      <c r="M23" s="82"/>
      <c r="N23" s="82"/>
      <c r="O23" s="82"/>
      <c r="P23" s="82">
        <f t="shared" si="3"/>
        <v>6.5295474994622127E-2</v>
      </c>
      <c r="Q23" s="83">
        <f t="shared" si="4"/>
        <v>749.37900000000081</v>
      </c>
      <c r="R23" s="82">
        <f t="shared" si="6"/>
        <v>3.3246166730336341E-2</v>
      </c>
      <c r="S23" s="52">
        <v>0.05</v>
      </c>
      <c r="T23" s="82">
        <f t="shared" si="7"/>
        <v>1.6623083365168172E-3</v>
      </c>
      <c r="U23" s="71"/>
      <c r="Y23" s="85">
        <v>-46072</v>
      </c>
    </row>
    <row r="24" spans="1:25" s="52" customFormat="1" ht="12.95" customHeight="1" x14ac:dyDescent="0.2">
      <c r="A24" s="82" t="s">
        <v>34</v>
      </c>
      <c r="B24" s="84" t="s">
        <v>32</v>
      </c>
      <c r="C24" s="85">
        <v>16006.816999999999</v>
      </c>
      <c r="D24" s="85"/>
      <c r="E24" s="82">
        <f t="shared" si="0"/>
        <v>-56917.92690713804</v>
      </c>
      <c r="F24" s="82">
        <f t="shared" si="1"/>
        <v>-56918</v>
      </c>
      <c r="G24" s="82">
        <f t="shared" si="2"/>
        <v>4.6355163995031035E-2</v>
      </c>
      <c r="H24" s="82"/>
      <c r="I24" s="82">
        <f t="shared" si="5"/>
        <v>4.6355163995031035E-2</v>
      </c>
      <c r="K24" s="82"/>
      <c r="L24" s="82"/>
      <c r="M24" s="82"/>
      <c r="N24" s="82"/>
      <c r="O24" s="82"/>
      <c r="P24" s="82">
        <f t="shared" si="3"/>
        <v>6.3919898958394686E-2</v>
      </c>
      <c r="Q24" s="83">
        <f t="shared" si="4"/>
        <v>988.3169999999991</v>
      </c>
      <c r="R24" s="82">
        <f t="shared" si="6"/>
        <v>3.0851991433320951E-4</v>
      </c>
      <c r="S24" s="52">
        <v>0.05</v>
      </c>
      <c r="T24" s="82">
        <f t="shared" si="7"/>
        <v>1.5425995716660476E-5</v>
      </c>
      <c r="U24" s="71"/>
      <c r="Y24" s="85">
        <v>-45016</v>
      </c>
    </row>
    <row r="25" spans="1:25" s="52" customFormat="1" ht="12.95" customHeight="1" x14ac:dyDescent="0.2">
      <c r="A25" s="82" t="s">
        <v>33</v>
      </c>
      <c r="B25" s="84" t="s">
        <v>32</v>
      </c>
      <c r="C25" s="85">
        <v>16072.672</v>
      </c>
      <c r="D25" s="85"/>
      <c r="E25" s="82">
        <f t="shared" si="0"/>
        <v>-56814.086687193747</v>
      </c>
      <c r="F25" s="82">
        <f t="shared" si="1"/>
        <v>-56814</v>
      </c>
      <c r="G25" s="82">
        <f t="shared" si="2"/>
        <v>-5.4976628007352701E-2</v>
      </c>
      <c r="H25" s="82"/>
      <c r="I25" s="82">
        <f t="shared" si="5"/>
        <v>-5.4976628007352701E-2</v>
      </c>
      <c r="J25" s="82"/>
      <c r="K25" s="82"/>
      <c r="L25" s="82"/>
      <c r="M25" s="82"/>
      <c r="N25" s="82"/>
      <c r="O25" s="82"/>
      <c r="P25" s="82">
        <f t="shared" si="3"/>
        <v>6.3542185013986952E-2</v>
      </c>
      <c r="Q25" s="83">
        <f t="shared" si="4"/>
        <v>1054.1720000000005</v>
      </c>
      <c r="R25" s="82">
        <f t="shared" si="6"/>
        <v>1.404670903998727E-2</v>
      </c>
      <c r="S25" s="52">
        <v>0.05</v>
      </c>
      <c r="T25" s="82">
        <f t="shared" si="7"/>
        <v>7.0233545199936351E-4</v>
      </c>
      <c r="U25" s="71"/>
      <c r="Y25" s="85">
        <v>-44912</v>
      </c>
    </row>
    <row r="26" spans="1:25" s="52" customFormat="1" ht="12.95" customHeight="1" x14ac:dyDescent="0.2">
      <c r="A26" s="82" t="s">
        <v>33</v>
      </c>
      <c r="B26" s="84" t="s">
        <v>35</v>
      </c>
      <c r="C26" s="85">
        <v>16310.897999999999</v>
      </c>
      <c r="D26" s="85"/>
      <c r="E26" s="82">
        <f t="shared" si="0"/>
        <v>-56438.451728019056</v>
      </c>
      <c r="F26" s="82">
        <f t="shared" si="1"/>
        <v>-56438.5</v>
      </c>
      <c r="G26" s="82">
        <f t="shared" si="2"/>
        <v>3.0613872992034885E-2</v>
      </c>
      <c r="H26" s="82"/>
      <c r="I26" s="82">
        <f t="shared" si="5"/>
        <v>3.0613872992034885E-2</v>
      </c>
      <c r="J26" s="82"/>
      <c r="K26" s="82"/>
      <c r="L26" s="82"/>
      <c r="M26" s="82"/>
      <c r="N26" s="82"/>
      <c r="O26" s="82"/>
      <c r="P26" s="82">
        <f t="shared" si="3"/>
        <v>6.2186559982923023E-2</v>
      </c>
      <c r="Q26" s="83">
        <f t="shared" si="4"/>
        <v>1292.3979999999992</v>
      </c>
      <c r="R26" s="82">
        <f t="shared" si="6"/>
        <v>9.9683456382459708E-4</v>
      </c>
      <c r="S26" s="52">
        <v>0.05</v>
      </c>
      <c r="T26" s="82">
        <f t="shared" si="7"/>
        <v>4.9841728191229855E-5</v>
      </c>
      <c r="U26" s="71"/>
      <c r="Y26" s="85">
        <v>-44536.5</v>
      </c>
    </row>
    <row r="27" spans="1:25" s="52" customFormat="1" ht="12.95" customHeight="1" x14ac:dyDescent="0.2">
      <c r="A27" s="82" t="s">
        <v>34</v>
      </c>
      <c r="B27" s="84" t="s">
        <v>32</v>
      </c>
      <c r="C27" s="85">
        <v>16316.877</v>
      </c>
      <c r="D27" s="85"/>
      <c r="E27" s="82">
        <f t="shared" si="0"/>
        <v>-56429.024035739851</v>
      </c>
      <c r="F27" s="82">
        <f t="shared" si="1"/>
        <v>-56429</v>
      </c>
      <c r="G27" s="82">
        <f t="shared" si="2"/>
        <v>-1.5243358007865027E-2</v>
      </c>
      <c r="H27" s="82"/>
      <c r="I27" s="82">
        <f t="shared" si="5"/>
        <v>-1.5243358007865027E-2</v>
      </c>
      <c r="K27" s="82"/>
      <c r="L27" s="82"/>
      <c r="M27" s="82"/>
      <c r="N27" s="82"/>
      <c r="O27" s="82"/>
      <c r="P27" s="82">
        <f t="shared" si="3"/>
        <v>6.2152428567916571E-2</v>
      </c>
      <c r="Q27" s="83">
        <f t="shared" si="4"/>
        <v>1298.3770000000004</v>
      </c>
      <c r="R27" s="82">
        <f t="shared" si="6"/>
        <v>5.9901077796839352E-3</v>
      </c>
      <c r="S27" s="52">
        <v>0.05</v>
      </c>
      <c r="T27" s="82">
        <f t="shared" si="7"/>
        <v>2.9950538898419678E-4</v>
      </c>
      <c r="U27" s="71"/>
      <c r="Y27" s="85">
        <v>-44527</v>
      </c>
    </row>
    <row r="28" spans="1:25" s="52" customFormat="1" ht="12.95" customHeight="1" x14ac:dyDescent="0.2">
      <c r="A28" s="82" t="s">
        <v>33</v>
      </c>
      <c r="B28" s="84" t="s">
        <v>32</v>
      </c>
      <c r="C28" s="85">
        <v>16377.788</v>
      </c>
      <c r="D28" s="85"/>
      <c r="E28" s="82">
        <f t="shared" si="0"/>
        <v>-56332.97951919552</v>
      </c>
      <c r="F28" s="82">
        <f t="shared" si="1"/>
        <v>-56333</v>
      </c>
      <c r="G28" s="82">
        <f t="shared" si="2"/>
        <v>1.2988833994313609E-2</v>
      </c>
      <c r="H28" s="82"/>
      <c r="I28" s="82">
        <f t="shared" si="5"/>
        <v>1.2988833994313609E-2</v>
      </c>
      <c r="J28" s="82"/>
      <c r="K28" s="82"/>
      <c r="L28" s="82"/>
      <c r="M28" s="82"/>
      <c r="N28" s="82"/>
      <c r="O28" s="82"/>
      <c r="P28" s="82">
        <f t="shared" si="3"/>
        <v>6.1807979527462892E-2</v>
      </c>
      <c r="Q28" s="83">
        <f t="shared" si="4"/>
        <v>1359.2880000000005</v>
      </c>
      <c r="R28" s="82">
        <f t="shared" si="6"/>
        <v>2.3833089705868095E-3</v>
      </c>
      <c r="S28" s="52">
        <v>0.05</v>
      </c>
      <c r="T28" s="82">
        <f t="shared" si="7"/>
        <v>1.1916544852934047E-4</v>
      </c>
      <c r="U28" s="71"/>
      <c r="Y28" s="85">
        <v>-44431</v>
      </c>
    </row>
    <row r="29" spans="1:25" s="52" customFormat="1" ht="12.95" customHeight="1" x14ac:dyDescent="0.2">
      <c r="A29" s="82" t="s">
        <v>33</v>
      </c>
      <c r="B29" s="84" t="s">
        <v>32</v>
      </c>
      <c r="C29" s="85">
        <v>16558.538</v>
      </c>
      <c r="D29" s="85"/>
      <c r="E29" s="82">
        <f t="shared" si="0"/>
        <v>-56047.972765647108</v>
      </c>
      <c r="F29" s="82">
        <f t="shared" si="1"/>
        <v>-56048</v>
      </c>
      <c r="G29" s="82">
        <f t="shared" si="2"/>
        <v>1.7271903998334892E-2</v>
      </c>
      <c r="H29" s="82"/>
      <c r="I29" s="82">
        <f t="shared" si="5"/>
        <v>1.7271903998334892E-2</v>
      </c>
      <c r="J29" s="82"/>
      <c r="K29" s="82"/>
      <c r="L29" s="82"/>
      <c r="M29" s="82"/>
      <c r="N29" s="82"/>
      <c r="O29" s="82"/>
      <c r="P29" s="82">
        <f t="shared" si="3"/>
        <v>6.0790305601394048E-2</v>
      </c>
      <c r="Q29" s="83">
        <f t="shared" si="4"/>
        <v>1540.0380000000005</v>
      </c>
      <c r="R29" s="82">
        <f t="shared" si="6"/>
        <v>1.8938512780851417E-3</v>
      </c>
      <c r="S29" s="52">
        <v>0.05</v>
      </c>
      <c r="T29" s="82">
        <f t="shared" si="7"/>
        <v>9.4692563904257091E-5</v>
      </c>
      <c r="U29" s="71"/>
      <c r="Y29" s="85">
        <v>-44146</v>
      </c>
    </row>
    <row r="30" spans="1:25" s="52" customFormat="1" ht="12.95" customHeight="1" x14ac:dyDescent="0.2">
      <c r="A30" s="82" t="s">
        <v>33</v>
      </c>
      <c r="B30" s="84" t="s">
        <v>32</v>
      </c>
      <c r="C30" s="85">
        <v>16856.594000000001</v>
      </c>
      <c r="D30" s="85"/>
      <c r="E30" s="82">
        <f t="shared" si="0"/>
        <v>-55577.997811646412</v>
      </c>
      <c r="F30" s="82">
        <f t="shared" si="1"/>
        <v>-55578</v>
      </c>
      <c r="G30" s="82">
        <f t="shared" si="2"/>
        <v>1.3878439967811573E-3</v>
      </c>
      <c r="H30" s="82"/>
      <c r="I30" s="82">
        <f t="shared" si="5"/>
        <v>1.3878439967811573E-3</v>
      </c>
      <c r="J30" s="82"/>
      <c r="K30" s="82"/>
      <c r="L30" s="82"/>
      <c r="M30" s="82"/>
      <c r="N30" s="82"/>
      <c r="O30" s="82"/>
      <c r="P30" s="82">
        <f t="shared" si="3"/>
        <v>5.912807920244971E-2</v>
      </c>
      <c r="Q30" s="83">
        <f t="shared" si="4"/>
        <v>1838.094000000001</v>
      </c>
      <c r="R30" s="82">
        <f t="shared" si="6"/>
        <v>3.3339347616059261E-3</v>
      </c>
      <c r="S30" s="52">
        <v>0.05</v>
      </c>
      <c r="T30" s="82">
        <f t="shared" si="7"/>
        <v>1.6669673808029632E-4</v>
      </c>
      <c r="U30" s="71"/>
      <c r="Y30" s="85">
        <v>-43676</v>
      </c>
    </row>
    <row r="31" spans="1:25" s="52" customFormat="1" ht="12.95" customHeight="1" x14ac:dyDescent="0.2">
      <c r="A31" s="82" t="s">
        <v>33</v>
      </c>
      <c r="B31" s="84" t="s">
        <v>32</v>
      </c>
      <c r="C31" s="85">
        <v>17166.669999999998</v>
      </c>
      <c r="D31" s="85"/>
      <c r="E31" s="82">
        <f t="shared" si="0"/>
        <v>-55089.06971143464</v>
      </c>
      <c r="F31" s="82">
        <f t="shared" si="1"/>
        <v>-55089</v>
      </c>
      <c r="G31" s="82">
        <f t="shared" si="2"/>
        <v>-4.4210678010131232E-2</v>
      </c>
      <c r="H31" s="82"/>
      <c r="I31" s="82">
        <f t="shared" si="5"/>
        <v>-4.4210678010131232E-2</v>
      </c>
      <c r="J31" s="82"/>
      <c r="K31" s="82"/>
      <c r="L31" s="82"/>
      <c r="M31" s="82"/>
      <c r="N31" s="82"/>
      <c r="O31" s="82"/>
      <c r="P31" s="82">
        <f t="shared" si="3"/>
        <v>5.7419857842720287E-2</v>
      </c>
      <c r="Q31" s="83">
        <f t="shared" si="4"/>
        <v>2148.1699999999983</v>
      </c>
      <c r="R31" s="82">
        <f t="shared" si="6"/>
        <v>1.0328765817737739E-2</v>
      </c>
      <c r="S31" s="52">
        <v>0.05</v>
      </c>
      <c r="T31" s="82">
        <f t="shared" si="7"/>
        <v>5.1643829088688698E-4</v>
      </c>
      <c r="U31" s="71"/>
      <c r="Y31" s="85">
        <v>-43187</v>
      </c>
    </row>
    <row r="32" spans="1:25" s="52" customFormat="1" ht="12.95" customHeight="1" x14ac:dyDescent="0.2">
      <c r="A32" s="82" t="s">
        <v>33</v>
      </c>
      <c r="B32" s="84" t="s">
        <v>32</v>
      </c>
      <c r="C32" s="85">
        <v>17497.762999999999</v>
      </c>
      <c r="D32" s="85"/>
      <c r="E32" s="82">
        <f t="shared" si="0"/>
        <v>-54567.001987768774</v>
      </c>
      <c r="F32" s="82">
        <f t="shared" si="1"/>
        <v>-54567</v>
      </c>
      <c r="G32" s="82">
        <f t="shared" si="2"/>
        <v>-1.2606340096681379E-3</v>
      </c>
      <c r="H32" s="82"/>
      <c r="I32" s="82">
        <f t="shared" si="5"/>
        <v>-1.2606340096681379E-3</v>
      </c>
      <c r="J32" s="82"/>
      <c r="K32" s="82"/>
      <c r="L32" s="82"/>
      <c r="M32" s="82"/>
      <c r="N32" s="82"/>
      <c r="O32" s="82"/>
      <c r="P32" s="82">
        <f t="shared" si="3"/>
        <v>5.5620217126499491E-2</v>
      </c>
      <c r="Q32" s="83">
        <f t="shared" si="4"/>
        <v>2479.262999999999</v>
      </c>
      <c r="R32" s="82">
        <f t="shared" si="6"/>
        <v>3.2354312259748621E-3</v>
      </c>
      <c r="S32" s="52">
        <v>0.05</v>
      </c>
      <c r="T32" s="82">
        <f t="shared" si="7"/>
        <v>1.6177156129874311E-4</v>
      </c>
      <c r="U32" s="71"/>
      <c r="Y32" s="85">
        <v>-42665</v>
      </c>
    </row>
    <row r="33" spans="1:25" s="52" customFormat="1" ht="12.95" customHeight="1" x14ac:dyDescent="0.2">
      <c r="A33" s="82" t="s">
        <v>33</v>
      </c>
      <c r="B33" s="84" t="s">
        <v>32</v>
      </c>
      <c r="C33" s="85">
        <v>17828.855</v>
      </c>
      <c r="D33" s="85"/>
      <c r="E33" s="82">
        <f t="shared" si="0"/>
        <v>-54044.93584090376</v>
      </c>
      <c r="F33" s="82">
        <f t="shared" si="1"/>
        <v>-54045</v>
      </c>
      <c r="G33" s="82">
        <f t="shared" si="2"/>
        <v>4.0689409997867187E-2</v>
      </c>
      <c r="H33" s="82"/>
      <c r="I33" s="82">
        <f t="shared" si="5"/>
        <v>4.0689409997867187E-2</v>
      </c>
      <c r="J33" s="82"/>
      <c r="K33" s="82"/>
      <c r="L33" s="82"/>
      <c r="M33" s="82"/>
      <c r="N33" s="82"/>
      <c r="O33" s="82"/>
      <c r="P33" s="82">
        <f t="shared" si="3"/>
        <v>5.3845214588855966E-2</v>
      </c>
      <c r="Q33" s="83">
        <f t="shared" si="4"/>
        <v>2810.3549999999996</v>
      </c>
      <c r="R33" s="82">
        <f t="shared" si="6"/>
        <v>1.7307519443628144E-4</v>
      </c>
      <c r="S33" s="52">
        <v>0.05</v>
      </c>
      <c r="T33" s="82">
        <f t="shared" si="7"/>
        <v>8.6537597218140723E-6</v>
      </c>
      <c r="U33" s="71"/>
      <c r="Y33" s="85">
        <v>-42143</v>
      </c>
    </row>
    <row r="34" spans="1:25" s="52" customFormat="1" ht="12.95" customHeight="1" x14ac:dyDescent="0.2">
      <c r="A34" s="82" t="s">
        <v>33</v>
      </c>
      <c r="B34" s="84" t="s">
        <v>35</v>
      </c>
      <c r="C34" s="85">
        <v>18264.761999999999</v>
      </c>
      <c r="D34" s="85"/>
      <c r="E34" s="82">
        <f t="shared" si="0"/>
        <v>-53357.597312997641</v>
      </c>
      <c r="F34" s="82">
        <f t="shared" si="1"/>
        <v>-53357.5</v>
      </c>
      <c r="G34" s="82">
        <f t="shared" si="2"/>
        <v>-6.1715465006273007E-2</v>
      </c>
      <c r="H34" s="82"/>
      <c r="I34" s="82">
        <f t="shared" si="5"/>
        <v>-6.1715465006273007E-2</v>
      </c>
      <c r="J34" s="82"/>
      <c r="K34" s="82"/>
      <c r="L34" s="82"/>
      <c r="M34" s="82"/>
      <c r="N34" s="82"/>
      <c r="O34" s="82"/>
      <c r="P34" s="82">
        <f t="shared" si="3"/>
        <v>5.1545041631978511E-2</v>
      </c>
      <c r="Q34" s="83">
        <f t="shared" si="4"/>
        <v>3246.2619999999988</v>
      </c>
      <c r="R34" s="82">
        <f t="shared" si="6"/>
        <v>1.2827942363953416E-2</v>
      </c>
      <c r="S34" s="52">
        <v>0.05</v>
      </c>
      <c r="T34" s="82">
        <f t="shared" si="7"/>
        <v>6.4139711819767087E-4</v>
      </c>
      <c r="U34" s="71"/>
      <c r="Y34" s="85">
        <v>-41455.5</v>
      </c>
    </row>
    <row r="35" spans="1:25" s="52" customFormat="1" ht="12.95" customHeight="1" x14ac:dyDescent="0.2">
      <c r="A35" s="82" t="s">
        <v>33</v>
      </c>
      <c r="B35" s="84" t="s">
        <v>32</v>
      </c>
      <c r="C35" s="85">
        <v>18605.702000000001</v>
      </c>
      <c r="D35" s="85"/>
      <c r="E35" s="82">
        <f t="shared" si="0"/>
        <v>-52820.002831366677</v>
      </c>
      <c r="F35" s="82">
        <f t="shared" si="1"/>
        <v>-52820</v>
      </c>
      <c r="G35" s="82">
        <f t="shared" si="2"/>
        <v>-1.7956400006369222E-3</v>
      </c>
      <c r="H35" s="82"/>
      <c r="I35" s="82">
        <f t="shared" si="5"/>
        <v>-1.7956400006369222E-3</v>
      </c>
      <c r="J35" s="82"/>
      <c r="K35" s="82"/>
      <c r="L35" s="82"/>
      <c r="M35" s="82"/>
      <c r="N35" s="82"/>
      <c r="O35" s="82"/>
      <c r="P35" s="82">
        <f t="shared" si="3"/>
        <v>4.977649276413669E-2</v>
      </c>
      <c r="Q35" s="83">
        <f t="shared" si="4"/>
        <v>3587.2020000000011</v>
      </c>
      <c r="R35" s="82">
        <f t="shared" si="6"/>
        <v>2.6596848779074358E-3</v>
      </c>
      <c r="S35" s="52">
        <v>0.05</v>
      </c>
      <c r="T35" s="82">
        <f t="shared" si="7"/>
        <v>1.3298424389537181E-4</v>
      </c>
      <c r="U35" s="71"/>
      <c r="Y35" s="85">
        <v>-40918</v>
      </c>
    </row>
    <row r="36" spans="1:25" s="52" customFormat="1" ht="12.95" customHeight="1" x14ac:dyDescent="0.2">
      <c r="A36" s="82" t="s">
        <v>33</v>
      </c>
      <c r="B36" s="84" t="s">
        <v>35</v>
      </c>
      <c r="C36" s="85">
        <v>18651.669000000002</v>
      </c>
      <c r="D36" s="85"/>
      <c r="E36" s="82">
        <f t="shared" si="0"/>
        <v>-52747.522026717386</v>
      </c>
      <c r="F36" s="82">
        <f t="shared" si="1"/>
        <v>-52747.5</v>
      </c>
      <c r="G36" s="82">
        <f t="shared" si="2"/>
        <v>-1.3969245002954267E-2</v>
      </c>
      <c r="H36" s="82"/>
      <c r="I36" s="82">
        <f t="shared" si="5"/>
        <v>-1.3969245002954267E-2</v>
      </c>
      <c r="J36" s="82"/>
      <c r="K36" s="82"/>
      <c r="L36" s="82"/>
      <c r="M36" s="82"/>
      <c r="N36" s="82"/>
      <c r="O36" s="82"/>
      <c r="P36" s="82">
        <f t="shared" si="3"/>
        <v>4.9539943738670877E-2</v>
      </c>
      <c r="Q36" s="83">
        <f t="shared" si="4"/>
        <v>3633.1690000000017</v>
      </c>
      <c r="R36" s="82">
        <f t="shared" si="6"/>
        <v>4.0334170546193664E-3</v>
      </c>
      <c r="S36" s="52">
        <v>0.05</v>
      </c>
      <c r="T36" s="82">
        <f t="shared" si="7"/>
        <v>2.0167085273096834E-4</v>
      </c>
      <c r="U36" s="71"/>
      <c r="Y36" s="85">
        <v>-40845.5</v>
      </c>
    </row>
    <row r="37" spans="1:25" s="52" customFormat="1" ht="12.95" customHeight="1" x14ac:dyDescent="0.2">
      <c r="A37" s="82" t="s">
        <v>33</v>
      </c>
      <c r="B37" s="84" t="s">
        <v>32</v>
      </c>
      <c r="C37" s="85">
        <v>18946.873</v>
      </c>
      <c r="D37" s="85"/>
      <c r="E37" s="82">
        <f t="shared" si="0"/>
        <v>-52282.044108739487</v>
      </c>
      <c r="F37" s="82">
        <f t="shared" si="1"/>
        <v>-52282</v>
      </c>
      <c r="G37" s="82">
        <f t="shared" si="2"/>
        <v>-2.7973564006970264E-2</v>
      </c>
      <c r="H37" s="82"/>
      <c r="I37" s="82">
        <f t="shared" si="5"/>
        <v>-2.7973564006970264E-2</v>
      </c>
      <c r="J37" s="82"/>
      <c r="K37" s="82"/>
      <c r="L37" s="82"/>
      <c r="M37" s="82"/>
      <c r="N37" s="82"/>
      <c r="O37" s="82"/>
      <c r="P37" s="82">
        <f t="shared" si="3"/>
        <v>4.8032458285668933E-2</v>
      </c>
      <c r="Q37" s="83">
        <f t="shared" si="4"/>
        <v>3928.3729999999996</v>
      </c>
      <c r="R37" s="82">
        <f t="shared" si="6"/>
        <v>5.7769154247491669E-3</v>
      </c>
      <c r="S37" s="52">
        <v>0.05</v>
      </c>
      <c r="T37" s="82">
        <f t="shared" si="7"/>
        <v>2.8884577123745837E-4</v>
      </c>
      <c r="U37" s="71"/>
      <c r="Y37" s="85">
        <v>-40380</v>
      </c>
    </row>
    <row r="38" spans="1:25" s="52" customFormat="1" ht="12.95" customHeight="1" x14ac:dyDescent="0.2">
      <c r="A38" s="82" t="s">
        <v>33</v>
      </c>
      <c r="B38" s="84" t="s">
        <v>32</v>
      </c>
      <c r="C38" s="85">
        <v>19326.741000000002</v>
      </c>
      <c r="D38" s="85"/>
      <c r="E38" s="82">
        <f t="shared" si="0"/>
        <v>-51683.067923638911</v>
      </c>
      <c r="F38" s="82">
        <f t="shared" si="1"/>
        <v>-51683</v>
      </c>
      <c r="G38" s="82">
        <f t="shared" si="2"/>
        <v>-4.3076866000774316E-2</v>
      </c>
      <c r="H38" s="82"/>
      <c r="I38" s="82">
        <f t="shared" si="5"/>
        <v>-4.3076866000774316E-2</v>
      </c>
      <c r="J38" s="82"/>
      <c r="K38" s="82"/>
      <c r="L38" s="82"/>
      <c r="M38" s="82"/>
      <c r="N38" s="82"/>
      <c r="O38" s="82"/>
      <c r="P38" s="82">
        <f t="shared" si="3"/>
        <v>4.6121471198285136E-2</v>
      </c>
      <c r="Q38" s="83">
        <f t="shared" si="4"/>
        <v>4308.2410000000018</v>
      </c>
      <c r="R38" s="82">
        <f t="shared" si="6"/>
        <v>7.9563433590771129E-3</v>
      </c>
      <c r="S38" s="52">
        <v>0.05</v>
      </c>
      <c r="T38" s="82">
        <f t="shared" si="7"/>
        <v>3.9781716795385565E-4</v>
      </c>
      <c r="U38" s="71"/>
      <c r="Y38" s="85">
        <v>-39781</v>
      </c>
    </row>
    <row r="39" spans="1:25" s="52" customFormat="1" ht="12.95" customHeight="1" x14ac:dyDescent="0.2">
      <c r="A39" s="82" t="s">
        <v>33</v>
      </c>
      <c r="B39" s="84" t="s">
        <v>35</v>
      </c>
      <c r="C39" s="85">
        <v>20177.537</v>
      </c>
      <c r="D39" s="85"/>
      <c r="E39" s="82">
        <f t="shared" si="0"/>
        <v>-50341.532068081637</v>
      </c>
      <c r="F39" s="82">
        <f t="shared" si="1"/>
        <v>-50341.5</v>
      </c>
      <c r="G39" s="82">
        <f t="shared" si="2"/>
        <v>-2.0337433004897321E-2</v>
      </c>
      <c r="H39" s="82"/>
      <c r="I39" s="82">
        <f t="shared" si="5"/>
        <v>-2.0337433004897321E-2</v>
      </c>
      <c r="J39" s="82"/>
      <c r="K39" s="82"/>
      <c r="L39" s="82"/>
      <c r="M39" s="82"/>
      <c r="N39" s="82"/>
      <c r="O39" s="82"/>
      <c r="P39" s="82">
        <f t="shared" si="3"/>
        <v>4.1959380238471608E-2</v>
      </c>
      <c r="Q39" s="83">
        <f t="shared" si="4"/>
        <v>5159.0370000000003</v>
      </c>
      <c r="R39" s="82">
        <f t="shared" si="6"/>
        <v>3.8808929402791865E-3</v>
      </c>
      <c r="S39" s="52">
        <v>0.05</v>
      </c>
      <c r="T39" s="82">
        <f t="shared" si="7"/>
        <v>1.9404464701395932E-4</v>
      </c>
      <c r="U39" s="71"/>
      <c r="Y39" s="85">
        <v>-38439.5</v>
      </c>
    </row>
    <row r="40" spans="1:25" s="52" customFormat="1" ht="12.95" customHeight="1" x14ac:dyDescent="0.2">
      <c r="A40" s="82" t="s">
        <v>33</v>
      </c>
      <c r="B40" s="84" t="s">
        <v>32</v>
      </c>
      <c r="C40" s="85">
        <v>20474.620999999999</v>
      </c>
      <c r="D40" s="85"/>
      <c r="E40" s="82">
        <f t="shared" si="0"/>
        <v>-49873.089764506665</v>
      </c>
      <c r="F40" s="82">
        <f t="shared" si="1"/>
        <v>-49873</v>
      </c>
      <c r="G40" s="82">
        <f t="shared" si="2"/>
        <v>-5.6928246005554684E-2</v>
      </c>
      <c r="H40" s="82"/>
      <c r="I40" s="82">
        <f t="shared" si="5"/>
        <v>-5.6928246005554684E-2</v>
      </c>
      <c r="J40" s="82"/>
      <c r="K40" s="82"/>
      <c r="L40" s="82"/>
      <c r="M40" s="82"/>
      <c r="N40" s="82"/>
      <c r="O40" s="82"/>
      <c r="P40" s="82">
        <f t="shared" si="3"/>
        <v>4.0544166206288562E-2</v>
      </c>
      <c r="Q40" s="83">
        <f t="shared" si="4"/>
        <v>5456.1209999999992</v>
      </c>
      <c r="R40" s="82">
        <f t="shared" si="6"/>
        <v>9.5008711423954888E-3</v>
      </c>
      <c r="S40" s="52">
        <v>0.05</v>
      </c>
      <c r="T40" s="82">
        <f t="shared" si="7"/>
        <v>4.7504355711977444E-4</v>
      </c>
      <c r="U40" s="71"/>
      <c r="Y40" s="85">
        <v>-37971</v>
      </c>
    </row>
    <row r="41" spans="1:25" s="52" customFormat="1" ht="12.95" customHeight="1" x14ac:dyDescent="0.2">
      <c r="A41" s="82" t="s">
        <v>33</v>
      </c>
      <c r="B41" s="84" t="s">
        <v>32</v>
      </c>
      <c r="C41" s="85">
        <v>20594.485000000001</v>
      </c>
      <c r="D41" s="85"/>
      <c r="E41" s="82">
        <f t="shared" si="0"/>
        <v>-49684.088107481337</v>
      </c>
      <c r="F41" s="82">
        <f t="shared" si="1"/>
        <v>-49684</v>
      </c>
      <c r="G41" s="82">
        <f t="shared" si="2"/>
        <v>-5.5877368005894823E-2</v>
      </c>
      <c r="H41" s="82"/>
      <c r="I41" s="82">
        <f t="shared" si="5"/>
        <v>-5.5877368005894823E-2</v>
      </c>
      <c r="J41" s="82"/>
      <c r="K41" s="82"/>
      <c r="L41" s="82"/>
      <c r="M41" s="82"/>
      <c r="N41" s="82"/>
      <c r="O41" s="82"/>
      <c r="P41" s="82">
        <f t="shared" si="3"/>
        <v>3.9978865592139742E-2</v>
      </c>
      <c r="Q41" s="83">
        <f t="shared" si="4"/>
        <v>5575.9850000000006</v>
      </c>
      <c r="R41" s="82">
        <f t="shared" si="6"/>
        <v>9.1884175196009707E-3</v>
      </c>
      <c r="S41" s="52">
        <v>0.05</v>
      </c>
      <c r="T41" s="82">
        <f t="shared" si="7"/>
        <v>4.5942087598004858E-4</v>
      </c>
      <c r="U41" s="71"/>
      <c r="Y41" s="85">
        <v>-37782</v>
      </c>
    </row>
    <row r="42" spans="1:25" s="52" customFormat="1" ht="12.95" customHeight="1" x14ac:dyDescent="0.2">
      <c r="A42" s="82" t="s">
        <v>33</v>
      </c>
      <c r="B42" s="84" t="s">
        <v>32</v>
      </c>
      <c r="C42" s="85">
        <v>20803.791000000001</v>
      </c>
      <c r="D42" s="85"/>
      <c r="E42" s="82">
        <f t="shared" si="0"/>
        <v>-49354.054228874396</v>
      </c>
      <c r="F42" s="82">
        <f t="shared" si="1"/>
        <v>-49354</v>
      </c>
      <c r="G42" s="82">
        <f t="shared" si="2"/>
        <v>-3.4391708002658561E-2</v>
      </c>
      <c r="H42" s="82"/>
      <c r="I42" s="82">
        <f t="shared" si="5"/>
        <v>-3.4391708002658561E-2</v>
      </c>
      <c r="J42" s="82"/>
      <c r="K42" s="82"/>
      <c r="L42" s="82"/>
      <c r="M42" s="82"/>
      <c r="N42" s="82"/>
      <c r="O42" s="82"/>
      <c r="P42" s="82">
        <f t="shared" si="3"/>
        <v>3.8999575945576237E-2</v>
      </c>
      <c r="Q42" s="83">
        <f t="shared" si="4"/>
        <v>5785.2910000000011</v>
      </c>
      <c r="R42" s="82">
        <f t="shared" si="6"/>
        <v>5.3862805595704267E-3</v>
      </c>
      <c r="S42" s="52">
        <v>0.05</v>
      </c>
      <c r="T42" s="82">
        <f t="shared" si="7"/>
        <v>2.6931402797852135E-4</v>
      </c>
      <c r="U42" s="71"/>
      <c r="Y42" s="85">
        <v>-37452</v>
      </c>
    </row>
    <row r="43" spans="1:25" s="52" customFormat="1" ht="12.95" customHeight="1" x14ac:dyDescent="0.2">
      <c r="A43" s="82" t="s">
        <v>34</v>
      </c>
      <c r="B43" s="84" t="s">
        <v>32</v>
      </c>
      <c r="C43" s="85">
        <v>21160.833999999999</v>
      </c>
      <c r="D43" s="85"/>
      <c r="E43" s="82">
        <f t="shared" si="0"/>
        <v>-48791.068523163827</v>
      </c>
      <c r="F43" s="82">
        <f t="shared" si="1"/>
        <v>-48791</v>
      </c>
      <c r="G43" s="82">
        <f t="shared" si="2"/>
        <v>-4.3457082007080317E-2</v>
      </c>
      <c r="H43" s="82"/>
      <c r="I43" s="82">
        <f t="shared" si="5"/>
        <v>-4.3457082007080317E-2</v>
      </c>
      <c r="K43" s="82"/>
      <c r="L43" s="82"/>
      <c r="M43" s="82"/>
      <c r="N43" s="82"/>
      <c r="O43" s="82"/>
      <c r="P43" s="82">
        <f t="shared" si="3"/>
        <v>3.7351578353761336E-2</v>
      </c>
      <c r="Q43" s="83">
        <f t="shared" si="4"/>
        <v>6142.3339999999989</v>
      </c>
      <c r="R43" s="82">
        <f t="shared" si="6"/>
        <v>6.5300395893138612E-3</v>
      </c>
      <c r="S43" s="52">
        <v>0.05</v>
      </c>
      <c r="T43" s="82">
        <f t="shared" si="7"/>
        <v>3.2650197946569311E-4</v>
      </c>
      <c r="U43" s="71"/>
      <c r="Y43" s="85">
        <v>-36889</v>
      </c>
    </row>
    <row r="44" spans="1:25" s="52" customFormat="1" ht="12.95" customHeight="1" x14ac:dyDescent="0.2">
      <c r="A44" s="82" t="s">
        <v>33</v>
      </c>
      <c r="B44" s="84" t="s">
        <v>35</v>
      </c>
      <c r="C44" s="85">
        <v>21330.499</v>
      </c>
      <c r="D44" s="85"/>
      <c r="E44" s="82">
        <f t="shared" si="0"/>
        <v>-48523.540607032191</v>
      </c>
      <c r="F44" s="82">
        <f t="shared" si="1"/>
        <v>-48523.5</v>
      </c>
      <c r="G44" s="82">
        <f t="shared" si="2"/>
        <v>-2.5752797006134642E-2</v>
      </c>
      <c r="H44" s="82"/>
      <c r="I44" s="82">
        <f t="shared" si="5"/>
        <v>-2.5752797006134642E-2</v>
      </c>
      <c r="J44" s="82"/>
      <c r="K44" s="82"/>
      <c r="L44" s="82"/>
      <c r="M44" s="82"/>
      <c r="N44" s="82"/>
      <c r="O44" s="82"/>
      <c r="P44" s="82">
        <f t="shared" si="3"/>
        <v>3.6578603828330017E-2</v>
      </c>
      <c r="Q44" s="83">
        <f t="shared" si="4"/>
        <v>6311.9989999999998</v>
      </c>
      <c r="R44" s="82">
        <f t="shared" si="6"/>
        <v>3.8852035299867015E-3</v>
      </c>
      <c r="S44" s="52">
        <v>0.05</v>
      </c>
      <c r="T44" s="82">
        <f t="shared" si="7"/>
        <v>1.9426017649933509E-4</v>
      </c>
      <c r="U44" s="71"/>
      <c r="Y44" s="85">
        <v>-36621.5</v>
      </c>
    </row>
    <row r="45" spans="1:25" s="52" customFormat="1" ht="12.95" customHeight="1" x14ac:dyDescent="0.2">
      <c r="A45" s="82" t="s">
        <v>33</v>
      </c>
      <c r="B45" s="84" t="s">
        <v>32</v>
      </c>
      <c r="C45" s="85">
        <v>23404.642</v>
      </c>
      <c r="D45" s="85"/>
      <c r="E45" s="82">
        <f t="shared" si="0"/>
        <v>-45253.030162632916</v>
      </c>
      <c r="F45" s="82">
        <f t="shared" si="1"/>
        <v>-45253</v>
      </c>
      <c r="G45" s="82">
        <f t="shared" si="2"/>
        <v>-1.9129006006551208E-2</v>
      </c>
      <c r="H45" s="82"/>
      <c r="I45" s="82">
        <f t="shared" si="5"/>
        <v>-1.9129006006551208E-2</v>
      </c>
      <c r="J45" s="82"/>
      <c r="K45" s="82"/>
      <c r="L45" s="82"/>
      <c r="M45" s="82"/>
      <c r="N45" s="82"/>
      <c r="O45" s="82"/>
      <c r="P45" s="82">
        <f t="shared" si="3"/>
        <v>2.7651217190396649E-2</v>
      </c>
      <c r="Q45" s="83">
        <f t="shared" si="4"/>
        <v>8386.1419999999998</v>
      </c>
      <c r="R45" s="82">
        <f t="shared" si="6"/>
        <v>2.1883892823562584E-3</v>
      </c>
      <c r="S45" s="52">
        <v>0.05</v>
      </c>
      <c r="T45" s="82">
        <f t="shared" si="7"/>
        <v>1.0941946411781292E-4</v>
      </c>
      <c r="U45" s="71"/>
      <c r="Y45" s="85">
        <v>-33351</v>
      </c>
    </row>
    <row r="46" spans="1:25" s="52" customFormat="1" ht="12.95" customHeight="1" x14ac:dyDescent="0.2">
      <c r="A46" s="82" t="s">
        <v>33</v>
      </c>
      <c r="B46" s="84" t="s">
        <v>32</v>
      </c>
      <c r="C46" s="85">
        <v>23820.600999999999</v>
      </c>
      <c r="D46" s="85"/>
      <c r="E46" s="82">
        <f t="shared" si="0"/>
        <v>-44597.145658072783</v>
      </c>
      <c r="F46" s="82">
        <f t="shared" si="1"/>
        <v>-44597</v>
      </c>
      <c r="G46" s="82">
        <f t="shared" si="2"/>
        <v>-9.2375694006477715E-2</v>
      </c>
      <c r="H46" s="82"/>
      <c r="I46" s="82">
        <f t="shared" si="5"/>
        <v>-9.2375694006477715E-2</v>
      </c>
      <c r="J46" s="82"/>
      <c r="K46" s="82"/>
      <c r="L46" s="82"/>
      <c r="M46" s="82"/>
      <c r="N46" s="82"/>
      <c r="O46" s="82"/>
      <c r="P46" s="82">
        <f t="shared" si="3"/>
        <v>2.5977005512465526E-2</v>
      </c>
      <c r="Q46" s="83">
        <f t="shared" si="4"/>
        <v>8802.1009999999987</v>
      </c>
      <c r="R46" s="82">
        <f t="shared" si="6"/>
        <v>1.4007361483421268E-2</v>
      </c>
      <c r="S46" s="52">
        <v>0.05</v>
      </c>
      <c r="T46" s="82">
        <f t="shared" si="7"/>
        <v>7.0036807417106343E-4</v>
      </c>
      <c r="U46" s="71"/>
      <c r="Y46" s="85">
        <v>-32695</v>
      </c>
    </row>
    <row r="47" spans="1:25" s="52" customFormat="1" ht="12.95" customHeight="1" x14ac:dyDescent="0.2">
      <c r="A47" s="82" t="s">
        <v>33</v>
      </c>
      <c r="B47" s="84" t="s">
        <v>32</v>
      </c>
      <c r="C47" s="85">
        <v>24120.643</v>
      </c>
      <c r="D47" s="85"/>
      <c r="E47" s="82">
        <f t="shared" si="0"/>
        <v>-44124.039177584964</v>
      </c>
      <c r="F47" s="82">
        <f t="shared" si="1"/>
        <v>-44124</v>
      </c>
      <c r="G47" s="82">
        <f t="shared" si="2"/>
        <v>-2.4846248004905647E-2</v>
      </c>
      <c r="H47" s="82"/>
      <c r="I47" s="82">
        <f t="shared" si="5"/>
        <v>-2.4846248004905647E-2</v>
      </c>
      <c r="J47" s="82"/>
      <c r="K47" s="82"/>
      <c r="L47" s="82"/>
      <c r="M47" s="82"/>
      <c r="N47" s="82"/>
      <c r="O47" s="82"/>
      <c r="P47" s="82">
        <f t="shared" si="3"/>
        <v>2.4793980721375133E-2</v>
      </c>
      <c r="Q47" s="83">
        <f t="shared" si="4"/>
        <v>9102.143</v>
      </c>
      <c r="R47" s="82">
        <f t="shared" si="6"/>
        <v>2.4641523079974715E-3</v>
      </c>
      <c r="S47" s="52">
        <v>0.05</v>
      </c>
      <c r="T47" s="82">
        <f t="shared" si="7"/>
        <v>1.2320761539987357E-4</v>
      </c>
      <c r="U47" s="71"/>
      <c r="Y47" s="85">
        <v>-32222</v>
      </c>
    </row>
    <row r="48" spans="1:25" s="52" customFormat="1" ht="12.95" customHeight="1" x14ac:dyDescent="0.2">
      <c r="A48" s="82" t="s">
        <v>36</v>
      </c>
      <c r="B48" s="84" t="s">
        <v>32</v>
      </c>
      <c r="C48" s="85">
        <v>24478.266</v>
      </c>
      <c r="D48" s="85"/>
      <c r="E48" s="82">
        <f t="shared" si="0"/>
        <v>-43560.138927381675</v>
      </c>
      <c r="F48" s="82">
        <f t="shared" si="1"/>
        <v>-43560</v>
      </c>
      <c r="G48" s="82">
        <f t="shared" si="2"/>
        <v>-8.8107120005588513E-2</v>
      </c>
      <c r="H48" s="82"/>
      <c r="I48" s="82">
        <f t="shared" si="5"/>
        <v>-8.8107120005588513E-2</v>
      </c>
      <c r="L48" s="82"/>
      <c r="M48" s="82"/>
      <c r="N48" s="82"/>
      <c r="O48" s="82"/>
      <c r="P48" s="82">
        <f t="shared" si="3"/>
        <v>2.3409797036660018E-2</v>
      </c>
      <c r="Q48" s="83">
        <f t="shared" si="4"/>
        <v>9459.7659999999996</v>
      </c>
      <c r="R48" s="82">
        <f t="shared" si="6"/>
        <v>1.243602278660774E-2</v>
      </c>
      <c r="S48" s="52">
        <v>0.05</v>
      </c>
      <c r="T48" s="82">
        <f t="shared" si="7"/>
        <v>6.2180113933038702E-4</v>
      </c>
      <c r="U48" s="71"/>
      <c r="Y48" s="85">
        <v>-31658</v>
      </c>
    </row>
    <row r="49" spans="1:25" s="52" customFormat="1" ht="12.95" customHeight="1" x14ac:dyDescent="0.2">
      <c r="A49" s="82" t="s">
        <v>34</v>
      </c>
      <c r="B49" s="84" t="s">
        <v>32</v>
      </c>
      <c r="C49" s="85">
        <v>24498.632000000001</v>
      </c>
      <c r="D49" s="85"/>
      <c r="E49" s="82">
        <f t="shared" si="0"/>
        <v>-43528.025801280608</v>
      </c>
      <c r="F49" s="82">
        <f t="shared" si="1"/>
        <v>-43528</v>
      </c>
      <c r="G49" s="82">
        <f t="shared" si="2"/>
        <v>-1.6363056001864607E-2</v>
      </c>
      <c r="H49" s="82"/>
      <c r="I49" s="82">
        <f t="shared" si="5"/>
        <v>-1.6363056001864607E-2</v>
      </c>
      <c r="K49" s="82"/>
      <c r="L49" s="82"/>
      <c r="M49" s="82"/>
      <c r="N49" s="82"/>
      <c r="O49" s="82"/>
      <c r="P49" s="82">
        <f t="shared" si="3"/>
        <v>2.3332124043391966E-2</v>
      </c>
      <c r="Q49" s="83">
        <f t="shared" si="4"/>
        <v>9480.1320000000014</v>
      </c>
      <c r="R49" s="82">
        <f t="shared" si="6"/>
        <v>1.5757073188253357E-3</v>
      </c>
      <c r="S49" s="52">
        <v>0.05</v>
      </c>
      <c r="T49" s="82">
        <f t="shared" si="7"/>
        <v>7.878536594126679E-5</v>
      </c>
      <c r="U49" s="71"/>
      <c r="Y49" s="85">
        <v>-31626</v>
      </c>
    </row>
    <row r="50" spans="1:25" s="52" customFormat="1" ht="12.95" customHeight="1" x14ac:dyDescent="0.2">
      <c r="A50" s="82" t="s">
        <v>34</v>
      </c>
      <c r="B50" s="84" t="s">
        <v>32</v>
      </c>
      <c r="C50" s="85">
        <v>24503.668000000001</v>
      </c>
      <c r="D50" s="85"/>
      <c r="E50" s="82">
        <f t="shared" si="0"/>
        <v>-43520.085032202485</v>
      </c>
      <c r="F50" s="82">
        <f t="shared" si="1"/>
        <v>-43520</v>
      </c>
      <c r="G50" s="82">
        <f t="shared" si="2"/>
        <v>-5.3927040004055016E-2</v>
      </c>
      <c r="H50" s="82"/>
      <c r="I50" s="82">
        <f t="shared" si="5"/>
        <v>-5.3927040004055016E-2</v>
      </c>
      <c r="K50" s="82"/>
      <c r="L50" s="82"/>
      <c r="M50" s="82"/>
      <c r="N50" s="82"/>
      <c r="O50" s="82"/>
      <c r="P50" s="82">
        <f t="shared" si="3"/>
        <v>2.3312720262377892E-2</v>
      </c>
      <c r="Q50" s="83">
        <f t="shared" si="4"/>
        <v>9485.1680000000015</v>
      </c>
      <c r="R50" s="82">
        <f t="shared" si="6"/>
        <v>5.9659805660160275E-3</v>
      </c>
      <c r="S50" s="52">
        <v>0.05</v>
      </c>
      <c r="T50" s="82">
        <f t="shared" si="7"/>
        <v>2.982990283008014E-4</v>
      </c>
      <c r="U50" s="71"/>
      <c r="Y50" s="85">
        <v>-31618</v>
      </c>
    </row>
    <row r="51" spans="1:25" s="52" customFormat="1" ht="12.95" customHeight="1" x14ac:dyDescent="0.2">
      <c r="A51" s="82" t="s">
        <v>33</v>
      </c>
      <c r="B51" s="84" t="s">
        <v>35</v>
      </c>
      <c r="C51" s="85">
        <v>24512.851999999999</v>
      </c>
      <c r="D51" s="85"/>
      <c r="E51" s="82">
        <f t="shared" si="0"/>
        <v>-43505.603693200617</v>
      </c>
      <c r="F51" s="82">
        <f t="shared" si="1"/>
        <v>-43505.5</v>
      </c>
      <c r="G51" s="82">
        <f t="shared" si="2"/>
        <v>-6.5761761004978325E-2</v>
      </c>
      <c r="H51" s="82"/>
      <c r="I51" s="82">
        <f t="shared" si="5"/>
        <v>-6.5761761004978325E-2</v>
      </c>
      <c r="J51" s="82"/>
      <c r="K51" s="82"/>
      <c r="L51" s="82"/>
      <c r="M51" s="82"/>
      <c r="N51" s="82"/>
      <c r="O51" s="82"/>
      <c r="P51" s="82">
        <f t="shared" si="3"/>
        <v>2.3277565659157326E-2</v>
      </c>
      <c r="Q51" s="83">
        <f t="shared" si="4"/>
        <v>9494.351999999999</v>
      </c>
      <c r="R51" s="82">
        <f t="shared" si="6"/>
        <v>7.9280016928026577E-3</v>
      </c>
      <c r="S51" s="52">
        <v>0.05</v>
      </c>
      <c r="T51" s="82">
        <f t="shared" si="7"/>
        <v>3.9640008464013289E-4</v>
      </c>
      <c r="U51" s="71"/>
      <c r="Y51" s="85">
        <v>-31603.5</v>
      </c>
    </row>
    <row r="52" spans="1:25" s="52" customFormat="1" ht="12.95" customHeight="1" x14ac:dyDescent="0.2">
      <c r="A52" s="82" t="s">
        <v>33</v>
      </c>
      <c r="B52" s="84" t="s">
        <v>32</v>
      </c>
      <c r="C52" s="85">
        <v>24766.877</v>
      </c>
      <c r="D52" s="85"/>
      <c r="E52" s="82">
        <f t="shared" si="0"/>
        <v>-43105.056857404568</v>
      </c>
      <c r="F52" s="82">
        <f t="shared" si="1"/>
        <v>-43105</v>
      </c>
      <c r="G52" s="82">
        <f t="shared" si="2"/>
        <v>-3.6058710003999295E-2</v>
      </c>
      <c r="H52" s="82"/>
      <c r="I52" s="82">
        <f t="shared" si="5"/>
        <v>-3.6058710003999295E-2</v>
      </c>
      <c r="J52" s="82"/>
      <c r="K52" s="82"/>
      <c r="L52" s="82"/>
      <c r="M52" s="82"/>
      <c r="N52" s="82"/>
      <c r="O52" s="82"/>
      <c r="P52" s="82">
        <f t="shared" si="3"/>
        <v>2.2314085568189312E-2</v>
      </c>
      <c r="Q52" s="83">
        <f t="shared" si="4"/>
        <v>9748.3770000000004</v>
      </c>
      <c r="R52" s="82">
        <f t="shared" si="6"/>
        <v>3.407383262912522E-3</v>
      </c>
      <c r="S52" s="52">
        <v>0.05</v>
      </c>
      <c r="T52" s="82">
        <f t="shared" si="7"/>
        <v>1.703691631456261E-4</v>
      </c>
      <c r="U52" s="71"/>
      <c r="Y52" s="85">
        <v>-31203</v>
      </c>
    </row>
    <row r="53" spans="1:25" s="52" customFormat="1" ht="12.95" customHeight="1" x14ac:dyDescent="0.2">
      <c r="A53" s="82" t="s">
        <v>33</v>
      </c>
      <c r="B53" s="84" t="s">
        <v>32</v>
      </c>
      <c r="C53" s="85">
        <v>24804.877</v>
      </c>
      <c r="D53" s="85"/>
      <c r="E53" s="82">
        <f t="shared" ref="E53:E84" si="8">+(C53-C$7)/C$8</f>
        <v>-43045.138425123296</v>
      </c>
      <c r="F53" s="82">
        <f t="shared" ref="F53:F84" si="9">ROUND(2*E53,0)/2</f>
        <v>-43045</v>
      </c>
      <c r="G53" s="82">
        <f t="shared" ref="G53:G84" si="10">+C53-(C$7+F53*C$8)</f>
        <v>-8.7788590004493017E-2</v>
      </c>
      <c r="H53" s="82"/>
      <c r="I53" s="82">
        <f t="shared" si="5"/>
        <v>-8.7788590004493017E-2</v>
      </c>
      <c r="J53" s="82"/>
      <c r="K53" s="82"/>
      <c r="L53" s="82"/>
      <c r="M53" s="82"/>
      <c r="N53" s="82"/>
      <c r="O53" s="82"/>
      <c r="P53" s="82">
        <f t="shared" ref="P53:P84" si="11">+D$11+D$12*F53+D$13*F53^2</f>
        <v>2.2170993142715048E-2</v>
      </c>
      <c r="Q53" s="83">
        <f t="shared" ref="Q53:Q84" si="12">+C53-15018.5</f>
        <v>9786.3770000000004</v>
      </c>
      <c r="R53" s="82">
        <f t="shared" si="6"/>
        <v>1.2091109925907765E-2</v>
      </c>
      <c r="S53" s="52">
        <v>0.05</v>
      </c>
      <c r="T53" s="82">
        <f t="shared" si="7"/>
        <v>6.0455549629538825E-4</v>
      </c>
      <c r="U53" s="71"/>
      <c r="Y53" s="85">
        <v>-31143</v>
      </c>
    </row>
    <row r="54" spans="1:25" s="52" customFormat="1" ht="12.95" customHeight="1" x14ac:dyDescent="0.2">
      <c r="A54" s="82" t="s">
        <v>33</v>
      </c>
      <c r="B54" s="84" t="s">
        <v>35</v>
      </c>
      <c r="C54" s="85">
        <v>24821.733</v>
      </c>
      <c r="D54" s="85"/>
      <c r="E54" s="82">
        <f t="shared" si="8"/>
        <v>-43018.559870004006</v>
      </c>
      <c r="F54" s="82">
        <f t="shared" si="9"/>
        <v>-43018.5</v>
      </c>
      <c r="G54" s="82">
        <f t="shared" si="10"/>
        <v>-3.796928700467106E-2</v>
      </c>
      <c r="H54" s="82"/>
      <c r="I54" s="82">
        <f t="shared" ref="I54:I86" si="13">+G54</f>
        <v>-3.796928700467106E-2</v>
      </c>
      <c r="J54" s="82"/>
      <c r="K54" s="82"/>
      <c r="L54" s="82"/>
      <c r="M54" s="82"/>
      <c r="N54" s="82"/>
      <c r="O54" s="82"/>
      <c r="P54" s="82">
        <f t="shared" si="11"/>
        <v>2.2107897621490416E-2</v>
      </c>
      <c r="Q54" s="83">
        <f t="shared" si="12"/>
        <v>9803.2330000000002</v>
      </c>
      <c r="R54" s="82">
        <f t="shared" ref="R54:R85" si="14">+(P54-G54)^2</f>
        <v>3.6092681126058926E-3</v>
      </c>
      <c r="S54" s="52">
        <v>0.05</v>
      </c>
      <c r="T54" s="82">
        <f t="shared" ref="T54:T85" si="15">S54*R54</f>
        <v>1.8046340563029464E-4</v>
      </c>
      <c r="U54" s="71"/>
      <c r="Y54" s="85">
        <v>-31116.5</v>
      </c>
    </row>
    <row r="55" spans="1:25" s="52" customFormat="1" ht="12.95" customHeight="1" x14ac:dyDescent="0.2">
      <c r="A55" s="82" t="s">
        <v>33</v>
      </c>
      <c r="B55" s="84" t="s">
        <v>32</v>
      </c>
      <c r="C55" s="85">
        <v>25266.294999999998</v>
      </c>
      <c r="D55" s="85"/>
      <c r="E55" s="82">
        <f t="shared" si="8"/>
        <v>-42317.574130745415</v>
      </c>
      <c r="F55" s="82">
        <f t="shared" si="9"/>
        <v>-42317.5</v>
      </c>
      <c r="G55" s="82">
        <f t="shared" si="10"/>
        <v>-4.7013385006721364E-2</v>
      </c>
      <c r="H55" s="82"/>
      <c r="I55" s="82">
        <f t="shared" si="13"/>
        <v>-4.7013385006721364E-2</v>
      </c>
      <c r="J55" s="82"/>
      <c r="K55" s="82"/>
      <c r="L55" s="82"/>
      <c r="M55" s="82"/>
      <c r="N55" s="82"/>
      <c r="O55" s="82"/>
      <c r="P55" s="82">
        <f t="shared" si="11"/>
        <v>2.0461898759686098E-2</v>
      </c>
      <c r="Q55" s="83">
        <f t="shared" si="12"/>
        <v>10247.794999999998</v>
      </c>
      <c r="R55" s="82">
        <f t="shared" si="14"/>
        <v>4.5529139193572106E-3</v>
      </c>
      <c r="S55" s="52">
        <v>0.05</v>
      </c>
      <c r="T55" s="82">
        <f t="shared" si="15"/>
        <v>2.2764569596786055E-4</v>
      </c>
      <c r="U55" s="71"/>
      <c r="Y55" s="85">
        <v>-30384</v>
      </c>
    </row>
    <row r="56" spans="1:25" s="52" customFormat="1" ht="12.95" customHeight="1" x14ac:dyDescent="0.2">
      <c r="A56" s="82" t="s">
        <v>34</v>
      </c>
      <c r="B56" s="84" t="s">
        <v>32</v>
      </c>
      <c r="C56" s="85">
        <v>25500.611000000001</v>
      </c>
      <c r="D56" s="85"/>
      <c r="E56" s="82">
        <f t="shared" si="8"/>
        <v>-41948.104462892297</v>
      </c>
      <c r="F56" s="82">
        <f t="shared" si="9"/>
        <v>-41948</v>
      </c>
      <c r="G56" s="82">
        <f t="shared" si="10"/>
        <v>-6.6249896004592301E-2</v>
      </c>
      <c r="H56" s="82"/>
      <c r="I56" s="82">
        <f t="shared" si="13"/>
        <v>-6.6249896004592301E-2</v>
      </c>
      <c r="K56" s="82"/>
      <c r="L56" s="82"/>
      <c r="M56" s="82"/>
      <c r="N56" s="82"/>
      <c r="O56" s="82"/>
      <c r="P56" s="82">
        <f t="shared" si="11"/>
        <v>1.9612168881650738E-2</v>
      </c>
      <c r="Q56" s="83">
        <f t="shared" si="12"/>
        <v>10482.111000000001</v>
      </c>
      <c r="R56" s="82">
        <f t="shared" si="14"/>
        <v>7.3722941865294097E-3</v>
      </c>
      <c r="S56" s="52">
        <v>0.05</v>
      </c>
      <c r="T56" s="82">
        <f t="shared" si="15"/>
        <v>3.6861470932647052E-4</v>
      </c>
      <c r="U56" s="71"/>
      <c r="Y56" s="85">
        <v>-30046</v>
      </c>
    </row>
    <row r="57" spans="1:25" s="52" customFormat="1" ht="12.95" customHeight="1" x14ac:dyDescent="0.2">
      <c r="A57" s="82" t="s">
        <v>34</v>
      </c>
      <c r="B57" s="84" t="s">
        <v>32</v>
      </c>
      <c r="C57" s="85">
        <v>25561.489000000001</v>
      </c>
      <c r="D57" s="85"/>
      <c r="E57" s="82">
        <f t="shared" si="8"/>
        <v>-41852.111980776004</v>
      </c>
      <c r="F57" s="82">
        <f t="shared" si="9"/>
        <v>-41852</v>
      </c>
      <c r="G57" s="82">
        <f t="shared" si="10"/>
        <v>-7.1017704001860693E-2</v>
      </c>
      <c r="H57" s="82"/>
      <c r="I57" s="82">
        <f t="shared" si="13"/>
        <v>-7.1017704001860693E-2</v>
      </c>
      <c r="K57" s="82"/>
      <c r="L57" s="82"/>
      <c r="M57" s="82"/>
      <c r="N57" s="82"/>
      <c r="O57" s="82"/>
      <c r="P57" s="82">
        <f t="shared" si="11"/>
        <v>1.9393420449459575E-2</v>
      </c>
      <c r="Q57" s="83">
        <f t="shared" si="12"/>
        <v>10542.989000000001</v>
      </c>
      <c r="R57" s="82">
        <f t="shared" si="14"/>
        <v>8.1741714245521218E-3</v>
      </c>
      <c r="S57" s="52">
        <v>0.05</v>
      </c>
      <c r="T57" s="82">
        <f t="shared" si="15"/>
        <v>4.087085712276061E-4</v>
      </c>
      <c r="U57" s="71"/>
      <c r="Y57" s="85">
        <v>-29950</v>
      </c>
    </row>
    <row r="58" spans="1:25" s="52" customFormat="1" ht="12.95" customHeight="1" x14ac:dyDescent="0.2">
      <c r="A58" s="82" t="s">
        <v>34</v>
      </c>
      <c r="B58" s="84" t="s">
        <v>32</v>
      </c>
      <c r="C58" s="85">
        <v>25617.362000000001</v>
      </c>
      <c r="D58" s="85"/>
      <c r="E58" s="82">
        <f t="shared" si="8"/>
        <v>-41764.011386911494</v>
      </c>
      <c r="F58" s="82">
        <f t="shared" si="9"/>
        <v>-41764</v>
      </c>
      <c r="G58" s="82">
        <f t="shared" si="10"/>
        <v>-7.2215280051750597E-3</v>
      </c>
      <c r="H58" s="82"/>
      <c r="I58" s="82">
        <f t="shared" si="13"/>
        <v>-7.2215280051750597E-3</v>
      </c>
      <c r="K58" s="82"/>
      <c r="L58" s="82"/>
      <c r="M58" s="82"/>
      <c r="N58" s="82"/>
      <c r="O58" s="82"/>
      <c r="P58" s="82">
        <f t="shared" si="11"/>
        <v>1.9193633098812765E-2</v>
      </c>
      <c r="Q58" s="83">
        <f t="shared" si="12"/>
        <v>10598.862000000001</v>
      </c>
      <c r="R58" s="82">
        <f t="shared" si="14"/>
        <v>6.9776073614963123E-4</v>
      </c>
      <c r="S58" s="52">
        <v>0.05</v>
      </c>
      <c r="T58" s="82">
        <f t="shared" si="15"/>
        <v>3.4888036807481564E-5</v>
      </c>
      <c r="U58" s="71"/>
      <c r="Y58" s="85">
        <v>-29862</v>
      </c>
    </row>
    <row r="59" spans="1:25" s="52" customFormat="1" ht="12.95" customHeight="1" x14ac:dyDescent="0.2">
      <c r="A59" s="82" t="s">
        <v>34</v>
      </c>
      <c r="B59" s="84" t="s">
        <v>32</v>
      </c>
      <c r="C59" s="85">
        <v>25657.3</v>
      </c>
      <c r="D59" s="85"/>
      <c r="E59" s="82">
        <f t="shared" si="8"/>
        <v>-41701.03711458388</v>
      </c>
      <c r="F59" s="82">
        <f t="shared" si="9"/>
        <v>-41701</v>
      </c>
      <c r="G59" s="82">
        <f t="shared" si="10"/>
        <v>-2.3537902005045908E-2</v>
      </c>
      <c r="H59" s="82"/>
      <c r="I59" s="82">
        <f t="shared" si="13"/>
        <v>-2.3537902005045908E-2</v>
      </c>
      <c r="K59" s="82"/>
      <c r="L59" s="82"/>
      <c r="M59" s="82"/>
      <c r="N59" s="82"/>
      <c r="O59" s="82"/>
      <c r="P59" s="82">
        <f t="shared" si="11"/>
        <v>1.905103360402606E-2</v>
      </c>
      <c r="Q59" s="83">
        <f t="shared" si="12"/>
        <v>10638.8</v>
      </c>
      <c r="R59" s="82">
        <f t="shared" si="14"/>
        <v>1.8138174363136782E-3</v>
      </c>
      <c r="S59" s="52">
        <v>0.05</v>
      </c>
      <c r="T59" s="82">
        <f t="shared" si="15"/>
        <v>9.0690871815683922E-5</v>
      </c>
      <c r="U59" s="71"/>
      <c r="Y59" s="85">
        <v>-29799</v>
      </c>
    </row>
    <row r="60" spans="1:25" s="52" customFormat="1" ht="12.95" customHeight="1" x14ac:dyDescent="0.2">
      <c r="A60" s="82" t="s">
        <v>34</v>
      </c>
      <c r="B60" s="84" t="s">
        <v>32</v>
      </c>
      <c r="C60" s="85">
        <v>25995.346000000001</v>
      </c>
      <c r="D60" s="85"/>
      <c r="E60" s="82">
        <f t="shared" si="8"/>
        <v>-41168.005894611386</v>
      </c>
      <c r="F60" s="82">
        <f t="shared" si="9"/>
        <v>-41168</v>
      </c>
      <c r="G60" s="82">
        <f t="shared" si="10"/>
        <v>-3.7383360031526536E-3</v>
      </c>
      <c r="H60" s="82"/>
      <c r="I60" s="82">
        <f t="shared" si="13"/>
        <v>-3.7383360031526536E-3</v>
      </c>
      <c r="K60" s="82"/>
      <c r="L60" s="82"/>
      <c r="M60" s="82"/>
      <c r="N60" s="82"/>
      <c r="O60" s="82"/>
      <c r="P60" s="82">
        <f t="shared" si="11"/>
        <v>1.7858958480912457E-2</v>
      </c>
      <c r="Q60" s="83">
        <f t="shared" si="12"/>
        <v>10976.846000000001</v>
      </c>
      <c r="R60" s="82">
        <f t="shared" si="14"/>
        <v>4.6644312903142924E-4</v>
      </c>
      <c r="S60" s="52">
        <v>0.05</v>
      </c>
      <c r="T60" s="82">
        <f t="shared" si="15"/>
        <v>2.3322156451571463E-5</v>
      </c>
      <c r="U60" s="71"/>
      <c r="Y60" s="85">
        <v>-29266</v>
      </c>
    </row>
    <row r="61" spans="1:25" s="52" customFormat="1" ht="12.95" customHeight="1" x14ac:dyDescent="0.2">
      <c r="A61" s="82" t="s">
        <v>34</v>
      </c>
      <c r="B61" s="84" t="s">
        <v>32</v>
      </c>
      <c r="C61" s="85">
        <v>26277.517</v>
      </c>
      <c r="D61" s="85"/>
      <c r="E61" s="82">
        <f t="shared" si="8"/>
        <v>-40723.078422105107</v>
      </c>
      <c r="F61" s="82">
        <f t="shared" si="9"/>
        <v>-40723</v>
      </c>
      <c r="G61" s="82">
        <f t="shared" si="10"/>
        <v>-4.9734946005628444E-2</v>
      </c>
      <c r="H61" s="82"/>
      <c r="I61" s="82">
        <f t="shared" si="13"/>
        <v>-4.9734946005628444E-2</v>
      </c>
      <c r="K61" s="82"/>
      <c r="L61" s="82"/>
      <c r="M61" s="82"/>
      <c r="N61" s="82"/>
      <c r="O61" s="82"/>
      <c r="P61" s="82">
        <f t="shared" si="11"/>
        <v>1.6883374746832602E-2</v>
      </c>
      <c r="Q61" s="83">
        <f t="shared" si="12"/>
        <v>11259.017</v>
      </c>
      <c r="R61" s="82">
        <f t="shared" si="14"/>
        <v>4.4380006598777819E-3</v>
      </c>
      <c r="S61" s="52">
        <v>0.05</v>
      </c>
      <c r="T61" s="82">
        <f t="shared" si="15"/>
        <v>2.2190003299388911E-4</v>
      </c>
      <c r="U61" s="71"/>
      <c r="Y61" s="85">
        <v>-28821</v>
      </c>
    </row>
    <row r="62" spans="1:25" s="52" customFormat="1" ht="12.95" customHeight="1" x14ac:dyDescent="0.2">
      <c r="A62" s="82" t="s">
        <v>33</v>
      </c>
      <c r="B62" s="84" t="s">
        <v>35</v>
      </c>
      <c r="C62" s="85">
        <v>26341.305</v>
      </c>
      <c r="D62" s="85"/>
      <c r="E62" s="82">
        <f t="shared" si="8"/>
        <v>-40622.497449516748</v>
      </c>
      <c r="F62" s="82">
        <f t="shared" si="9"/>
        <v>-40622.5</v>
      </c>
      <c r="G62" s="82">
        <f t="shared" si="10"/>
        <v>1.6175049968296662E-3</v>
      </c>
      <c r="H62" s="82"/>
      <c r="I62" s="82">
        <f t="shared" si="13"/>
        <v>1.6175049968296662E-3</v>
      </c>
      <c r="J62" s="82"/>
      <c r="K62" s="82"/>
      <c r="L62" s="82"/>
      <c r="M62" s="82"/>
      <c r="N62" s="82"/>
      <c r="O62" s="82"/>
      <c r="P62" s="82">
        <f t="shared" si="11"/>
        <v>1.6665524839702489E-2</v>
      </c>
      <c r="Q62" s="83">
        <f t="shared" si="12"/>
        <v>11322.805</v>
      </c>
      <c r="R62" s="82">
        <f t="shared" si="14"/>
        <v>2.2644290119149422E-4</v>
      </c>
      <c r="S62" s="52">
        <v>0.05</v>
      </c>
      <c r="T62" s="82">
        <f t="shared" si="15"/>
        <v>1.1322145059574711E-5</v>
      </c>
      <c r="U62" s="71"/>
      <c r="Y62" s="85">
        <v>-28720.5</v>
      </c>
    </row>
    <row r="63" spans="1:25" s="52" customFormat="1" ht="12.95" customHeight="1" x14ac:dyDescent="0.2">
      <c r="A63" s="82" t="s">
        <v>33</v>
      </c>
      <c r="B63" s="84" t="s">
        <v>35</v>
      </c>
      <c r="C63" s="85">
        <v>26576.559000000001</v>
      </c>
      <c r="D63" s="85"/>
      <c r="E63" s="82">
        <f t="shared" si="8"/>
        <v>-40251.548742466795</v>
      </c>
      <c r="F63" s="82">
        <f t="shared" si="9"/>
        <v>-40251.5</v>
      </c>
      <c r="G63" s="82">
        <f t="shared" si="10"/>
        <v>-3.0912253005226376E-2</v>
      </c>
      <c r="H63" s="82"/>
      <c r="I63" s="82">
        <f t="shared" si="13"/>
        <v>-3.0912253005226376E-2</v>
      </c>
      <c r="J63" s="82"/>
      <c r="K63" s="82"/>
      <c r="L63" s="82"/>
      <c r="M63" s="82"/>
      <c r="N63" s="82"/>
      <c r="O63" s="82"/>
      <c r="P63" s="82">
        <f t="shared" si="11"/>
        <v>1.5869231178306166E-2</v>
      </c>
      <c r="Q63" s="83">
        <f t="shared" si="12"/>
        <v>11558.059000000001</v>
      </c>
      <c r="R63" s="82">
        <f t="shared" si="14"/>
        <v>2.1885072624141053E-3</v>
      </c>
      <c r="S63" s="52">
        <v>0.05</v>
      </c>
      <c r="T63" s="82">
        <f t="shared" si="15"/>
        <v>1.0942536312070527E-4</v>
      </c>
      <c r="U63" s="71"/>
      <c r="Y63" s="85">
        <v>-28349.5</v>
      </c>
    </row>
    <row r="64" spans="1:25" s="52" customFormat="1" ht="12.95" customHeight="1" x14ac:dyDescent="0.2">
      <c r="A64" s="82" t="s">
        <v>33</v>
      </c>
      <c r="B64" s="84" t="s">
        <v>35</v>
      </c>
      <c r="C64" s="85">
        <v>26696.441999999999</v>
      </c>
      <c r="D64" s="85"/>
      <c r="E64" s="82">
        <f t="shared" si="8"/>
        <v>-40062.517126225335</v>
      </c>
      <c r="F64" s="82">
        <f t="shared" si="9"/>
        <v>-40062.5</v>
      </c>
      <c r="G64" s="82">
        <f t="shared" si="10"/>
        <v>-1.0861375005333684E-2</v>
      </c>
      <c r="H64" s="82"/>
      <c r="I64" s="82">
        <f t="shared" si="13"/>
        <v>-1.0861375005333684E-2</v>
      </c>
      <c r="J64" s="82"/>
      <c r="K64" s="82"/>
      <c r="L64" s="82"/>
      <c r="M64" s="82"/>
      <c r="N64" s="82"/>
      <c r="O64" s="82"/>
      <c r="P64" s="82">
        <f t="shared" si="11"/>
        <v>1.546835720370026E-2</v>
      </c>
      <c r="Q64" s="83">
        <f t="shared" si="12"/>
        <v>11677.941999999999</v>
      </c>
      <c r="R64" s="82">
        <f t="shared" si="14"/>
        <v>6.9325479819943951E-4</v>
      </c>
      <c r="S64" s="52">
        <v>0.05</v>
      </c>
      <c r="T64" s="82">
        <f t="shared" si="15"/>
        <v>3.4662739909971977E-5</v>
      </c>
      <c r="U64" s="71"/>
      <c r="Y64" s="85">
        <v>-28160.5</v>
      </c>
    </row>
    <row r="65" spans="1:25" s="52" customFormat="1" ht="12.95" customHeight="1" x14ac:dyDescent="0.2">
      <c r="A65" s="82" t="s">
        <v>33</v>
      </c>
      <c r="B65" s="84" t="s">
        <v>32</v>
      </c>
      <c r="C65" s="85">
        <v>26763.27</v>
      </c>
      <c r="D65" s="85"/>
      <c r="E65" s="82">
        <f t="shared" si="8"/>
        <v>-39957.142679054472</v>
      </c>
      <c r="F65" s="82">
        <f t="shared" si="9"/>
        <v>-39957</v>
      </c>
      <c r="G65" s="82">
        <f t="shared" si="10"/>
        <v>-9.0486414002953097E-2</v>
      </c>
      <c r="H65" s="82"/>
      <c r="I65" s="82">
        <f t="shared" si="13"/>
        <v>-9.0486414002953097E-2</v>
      </c>
      <c r="J65" s="82"/>
      <c r="K65" s="82"/>
      <c r="L65" s="82"/>
      <c r="M65" s="82"/>
      <c r="N65" s="82"/>
      <c r="O65" s="82"/>
      <c r="P65" s="82">
        <f t="shared" si="11"/>
        <v>1.5245993600261534E-2</v>
      </c>
      <c r="Q65" s="83">
        <f t="shared" si="12"/>
        <v>11744.77</v>
      </c>
      <c r="R65" s="82">
        <f t="shared" si="14"/>
        <v>1.1179342017572319E-2</v>
      </c>
      <c r="S65" s="52">
        <v>0.05</v>
      </c>
      <c r="T65" s="82">
        <f t="shared" si="15"/>
        <v>5.5896710087861596E-4</v>
      </c>
      <c r="U65" s="71"/>
      <c r="Y65" s="85">
        <v>-28055</v>
      </c>
    </row>
    <row r="66" spans="1:25" s="52" customFormat="1" ht="12.95" customHeight="1" x14ac:dyDescent="0.2">
      <c r="A66" s="82" t="s">
        <v>33</v>
      </c>
      <c r="B66" s="84" t="s">
        <v>35</v>
      </c>
      <c r="C66" s="85">
        <v>27722.508999999998</v>
      </c>
      <c r="D66" s="85"/>
      <c r="E66" s="82">
        <f t="shared" si="8"/>
        <v>-38444.6138089741</v>
      </c>
      <c r="F66" s="82">
        <f t="shared" si="9"/>
        <v>-38444.5</v>
      </c>
      <c r="G66" s="82">
        <f t="shared" si="10"/>
        <v>-7.2177139005361823E-2</v>
      </c>
      <c r="H66" s="82"/>
      <c r="I66" s="82">
        <f t="shared" si="13"/>
        <v>-7.2177139005361823E-2</v>
      </c>
      <c r="J66" s="82"/>
      <c r="K66" s="82"/>
      <c r="L66" s="82"/>
      <c r="M66" s="82"/>
      <c r="N66" s="82"/>
      <c r="O66" s="82"/>
      <c r="P66" s="82">
        <f t="shared" si="11"/>
        <v>1.216871920978331E-2</v>
      </c>
      <c r="Q66" s="83">
        <f t="shared" si="12"/>
        <v>12704.008999999998</v>
      </c>
      <c r="R66" s="82">
        <f t="shared" si="14"/>
        <v>7.1142237980493656E-3</v>
      </c>
      <c r="S66" s="52">
        <v>0.05</v>
      </c>
      <c r="T66" s="82">
        <f t="shared" si="15"/>
        <v>3.557111899024683E-4</v>
      </c>
      <c r="U66" s="71"/>
      <c r="Y66" s="85">
        <v>-26542.5</v>
      </c>
    </row>
    <row r="67" spans="1:25" s="52" customFormat="1" ht="12.95" customHeight="1" x14ac:dyDescent="0.2">
      <c r="A67" s="82" t="s">
        <v>33</v>
      </c>
      <c r="B67" s="84" t="s">
        <v>32</v>
      </c>
      <c r="C67" s="85">
        <v>27754.552</v>
      </c>
      <c r="D67" s="85"/>
      <c r="E67" s="82">
        <f t="shared" si="8"/>
        <v>-38394.088379353343</v>
      </c>
      <c r="F67" s="82">
        <f t="shared" si="9"/>
        <v>-38394</v>
      </c>
      <c r="G67" s="82">
        <f t="shared" si="10"/>
        <v>-5.6049788003292633E-2</v>
      </c>
      <c r="H67" s="82"/>
      <c r="I67" s="82">
        <f t="shared" si="13"/>
        <v>-5.6049788003292633E-2</v>
      </c>
      <c r="J67" s="82"/>
      <c r="K67" s="82"/>
      <c r="L67" s="82"/>
      <c r="M67" s="82"/>
      <c r="N67" s="82"/>
      <c r="O67" s="82"/>
      <c r="P67" s="82">
        <f t="shared" si="11"/>
        <v>1.2069542368473511E-2</v>
      </c>
      <c r="Q67" s="83">
        <f t="shared" si="12"/>
        <v>12736.052</v>
      </c>
      <c r="R67" s="82">
        <f t="shared" si="14"/>
        <v>4.6402431702978223E-3</v>
      </c>
      <c r="S67" s="52">
        <v>0.05</v>
      </c>
      <c r="T67" s="82">
        <f t="shared" si="15"/>
        <v>2.3201215851489113E-4</v>
      </c>
      <c r="U67" s="71"/>
      <c r="Y67" s="85">
        <v>-26492</v>
      </c>
    </row>
    <row r="68" spans="1:25" s="52" customFormat="1" ht="12.95" customHeight="1" x14ac:dyDescent="0.2">
      <c r="A68" s="82" t="s">
        <v>33</v>
      </c>
      <c r="B68" s="84" t="s">
        <v>35</v>
      </c>
      <c r="C68" s="85">
        <v>28072.624</v>
      </c>
      <c r="D68" s="85"/>
      <c r="E68" s="82">
        <f t="shared" si="8"/>
        <v>-37892.552179548911</v>
      </c>
      <c r="F68" s="82">
        <f t="shared" si="9"/>
        <v>-37892.5</v>
      </c>
      <c r="G68" s="82">
        <f t="shared" si="10"/>
        <v>-3.3092035006120568E-2</v>
      </c>
      <c r="H68" s="82"/>
      <c r="I68" s="82">
        <f t="shared" si="13"/>
        <v>-3.3092035006120568E-2</v>
      </c>
      <c r="J68" s="82"/>
      <c r="K68" s="82"/>
      <c r="L68" s="82"/>
      <c r="M68" s="82"/>
      <c r="N68" s="82"/>
      <c r="O68" s="82"/>
      <c r="P68" s="82">
        <f t="shared" si="11"/>
        <v>1.109716308076851E-2</v>
      </c>
      <c r="Q68" s="83">
        <f t="shared" si="12"/>
        <v>13054.124</v>
      </c>
      <c r="R68" s="82">
        <f t="shared" si="14"/>
        <v>1.9526852275623214E-3</v>
      </c>
      <c r="S68" s="52">
        <v>0.05</v>
      </c>
      <c r="T68" s="82">
        <f t="shared" si="15"/>
        <v>9.7634261378116071E-5</v>
      </c>
      <c r="U68" s="71"/>
      <c r="Y68" s="85">
        <v>-25990.5</v>
      </c>
    </row>
    <row r="69" spans="1:25" s="52" customFormat="1" ht="12.95" customHeight="1" x14ac:dyDescent="0.2">
      <c r="A69" s="82" t="s">
        <v>33</v>
      </c>
      <c r="B69" s="84" t="s">
        <v>35</v>
      </c>
      <c r="C69" s="85">
        <v>28201.350999999999</v>
      </c>
      <c r="D69" s="85"/>
      <c r="E69" s="82">
        <f t="shared" si="8"/>
        <v>-37689.575336594404</v>
      </c>
      <c r="F69" s="82">
        <f t="shared" si="9"/>
        <v>-37689.5</v>
      </c>
      <c r="G69" s="82">
        <f t="shared" si="10"/>
        <v>-4.7778129006474046E-2</v>
      </c>
      <c r="H69" s="82"/>
      <c r="I69" s="82">
        <f t="shared" si="13"/>
        <v>-4.7778129006474046E-2</v>
      </c>
      <c r="J69" s="82"/>
      <c r="K69" s="82"/>
      <c r="L69" s="82"/>
      <c r="M69" s="82"/>
      <c r="N69" s="82"/>
      <c r="O69" s="82"/>
      <c r="P69" s="82">
        <f t="shared" si="11"/>
        <v>1.0710023591823589E-2</v>
      </c>
      <c r="Q69" s="83">
        <f t="shared" si="12"/>
        <v>13182.850999999999</v>
      </c>
      <c r="R69" s="82">
        <f t="shared" si="14"/>
        <v>3.4208639943617506E-3</v>
      </c>
      <c r="S69" s="52">
        <v>0.05</v>
      </c>
      <c r="T69" s="82">
        <f t="shared" si="15"/>
        <v>1.7104319971808754E-4</v>
      </c>
      <c r="U69" s="71"/>
      <c r="Y69" s="85">
        <v>-25787.5</v>
      </c>
    </row>
    <row r="70" spans="1:25" s="52" customFormat="1" ht="12.95" customHeight="1" x14ac:dyDescent="0.2">
      <c r="A70" s="82" t="s">
        <v>33</v>
      </c>
      <c r="B70" s="84" t="s">
        <v>32</v>
      </c>
      <c r="C70" s="85">
        <v>28397.607</v>
      </c>
      <c r="D70" s="85"/>
      <c r="E70" s="82">
        <f t="shared" si="8"/>
        <v>-37380.118709073533</v>
      </c>
      <c r="F70" s="82">
        <f t="shared" si="9"/>
        <v>-37380</v>
      </c>
      <c r="G70" s="82">
        <f t="shared" si="10"/>
        <v>-7.5284760005160933E-2</v>
      </c>
      <c r="H70" s="82"/>
      <c r="I70" s="82">
        <f t="shared" si="13"/>
        <v>-7.5284760005160933E-2</v>
      </c>
      <c r="J70" s="82"/>
      <c r="K70" s="82"/>
      <c r="L70" s="82"/>
      <c r="M70" s="82"/>
      <c r="N70" s="82"/>
      <c r="O70" s="82"/>
      <c r="P70" s="82">
        <f t="shared" si="11"/>
        <v>1.0126950107723125E-2</v>
      </c>
      <c r="Q70" s="83">
        <f t="shared" si="12"/>
        <v>13379.107</v>
      </c>
      <c r="R70" s="82">
        <f t="shared" si="14"/>
        <v>7.2951602244073419E-3</v>
      </c>
      <c r="S70" s="52">
        <v>0.05</v>
      </c>
      <c r="T70" s="82">
        <f t="shared" si="15"/>
        <v>3.647580112203671E-4</v>
      </c>
      <c r="U70" s="71"/>
      <c r="Y70" s="85">
        <v>-25478</v>
      </c>
    </row>
    <row r="71" spans="1:25" s="52" customFormat="1" ht="12.95" customHeight="1" x14ac:dyDescent="0.2">
      <c r="A71" s="82" t="s">
        <v>33</v>
      </c>
      <c r="B71" s="84" t="s">
        <v>32</v>
      </c>
      <c r="C71" s="85">
        <v>28458.489000000001</v>
      </c>
      <c r="D71" s="85"/>
      <c r="E71" s="82">
        <f t="shared" si="8"/>
        <v>-37284.119919753837</v>
      </c>
      <c r="F71" s="82">
        <f t="shared" si="9"/>
        <v>-37284</v>
      </c>
      <c r="G71" s="82">
        <f t="shared" si="10"/>
        <v>-7.6052568001614418E-2</v>
      </c>
      <c r="H71" s="82"/>
      <c r="I71" s="82">
        <f t="shared" si="13"/>
        <v>-7.6052568001614418E-2</v>
      </c>
      <c r="J71" s="82"/>
      <c r="K71" s="82"/>
      <c r="L71" s="82"/>
      <c r="M71" s="82"/>
      <c r="N71" s="82"/>
      <c r="O71" s="82"/>
      <c r="P71" s="82">
        <f t="shared" si="11"/>
        <v>9.947853659410387E-3</v>
      </c>
      <c r="Q71" s="83">
        <f t="shared" si="12"/>
        <v>13439.989000000001</v>
      </c>
      <c r="R71" s="82">
        <f t="shared" si="14"/>
        <v>7.3960725258740657E-3</v>
      </c>
      <c r="S71" s="52">
        <v>0.05</v>
      </c>
      <c r="T71" s="82">
        <f t="shared" si="15"/>
        <v>3.698036262937033E-4</v>
      </c>
      <c r="U71" s="71"/>
      <c r="Y71" s="85">
        <v>-25382</v>
      </c>
    </row>
    <row r="72" spans="1:25" s="52" customFormat="1" ht="12.95" customHeight="1" x14ac:dyDescent="0.2">
      <c r="A72" s="82" t="s">
        <v>33</v>
      </c>
      <c r="B72" s="84" t="s">
        <v>32</v>
      </c>
      <c r="C72" s="85">
        <v>28510.496999999999</v>
      </c>
      <c r="D72" s="85"/>
      <c r="E72" s="82">
        <f t="shared" si="8"/>
        <v>-37202.113661172669</v>
      </c>
      <c r="F72" s="82">
        <f t="shared" si="9"/>
        <v>-37202</v>
      </c>
      <c r="G72" s="82">
        <f t="shared" si="10"/>
        <v>-7.2083404003933538E-2</v>
      </c>
      <c r="H72" s="82"/>
      <c r="I72" s="82">
        <f t="shared" si="13"/>
        <v>-7.2083404003933538E-2</v>
      </c>
      <c r="J72" s="82"/>
      <c r="K72" s="82"/>
      <c r="L72" s="82"/>
      <c r="M72" s="82"/>
      <c r="N72" s="82"/>
      <c r="O72" s="82"/>
      <c r="P72" s="82">
        <f t="shared" si="11"/>
        <v>9.7955353329982758E-3</v>
      </c>
      <c r="Q72" s="83">
        <f t="shared" si="12"/>
        <v>13491.996999999999</v>
      </c>
      <c r="R72" s="82">
        <f t="shared" si="14"/>
        <v>6.7041607069409596E-3</v>
      </c>
      <c r="S72" s="52">
        <v>0.05</v>
      </c>
      <c r="T72" s="82">
        <f t="shared" si="15"/>
        <v>3.3520803534704802E-4</v>
      </c>
      <c r="U72" s="71"/>
      <c r="Y72" s="85">
        <v>-25300</v>
      </c>
    </row>
    <row r="73" spans="1:25" s="52" customFormat="1" ht="12.95" customHeight="1" x14ac:dyDescent="0.2">
      <c r="A73" s="82" t="s">
        <v>36</v>
      </c>
      <c r="B73" s="84" t="s">
        <v>32</v>
      </c>
      <c r="C73" s="85">
        <v>28708.438999999998</v>
      </c>
      <c r="D73" s="85"/>
      <c r="E73" s="82">
        <f t="shared" si="8"/>
        <v>-36889.998547419535</v>
      </c>
      <c r="F73" s="82">
        <f t="shared" si="9"/>
        <v>-36890</v>
      </c>
      <c r="G73" s="82">
        <f t="shared" si="10"/>
        <v>9.212199947796762E-4</v>
      </c>
      <c r="H73" s="82"/>
      <c r="I73" s="82">
        <f t="shared" si="13"/>
        <v>9.212199947796762E-4</v>
      </c>
      <c r="J73" s="82"/>
      <c r="L73" s="82"/>
      <c r="M73" s="82"/>
      <c r="N73" s="82"/>
      <c r="O73" s="82"/>
      <c r="P73" s="82">
        <f t="shared" si="11"/>
        <v>9.221540290827536E-3</v>
      </c>
      <c r="Q73" s="83">
        <f t="shared" si="12"/>
        <v>13689.938999999998</v>
      </c>
      <c r="R73" s="82">
        <f t="shared" si="14"/>
        <v>6.8895317016984031E-5</v>
      </c>
      <c r="S73" s="52">
        <v>0.05</v>
      </c>
      <c r="T73" s="82">
        <f t="shared" si="15"/>
        <v>3.4447658508492018E-6</v>
      </c>
      <c r="U73" s="71"/>
      <c r="Y73" s="85">
        <v>-24988</v>
      </c>
    </row>
    <row r="74" spans="1:25" s="52" customFormat="1" ht="12.95" customHeight="1" x14ac:dyDescent="0.2">
      <c r="A74" s="82" t="s">
        <v>36</v>
      </c>
      <c r="B74" s="84" t="s">
        <v>32</v>
      </c>
      <c r="C74" s="85">
        <v>28760.330999999998</v>
      </c>
      <c r="D74" s="85"/>
      <c r="E74" s="82">
        <f t="shared" si="8"/>
        <v>-36808.175197736906</v>
      </c>
      <c r="F74" s="82">
        <f t="shared" si="9"/>
        <v>-36808</v>
      </c>
      <c r="G74" s="82">
        <f t="shared" si="10"/>
        <v>-0.1111096160057059</v>
      </c>
      <c r="H74" s="82"/>
      <c r="I74" s="82">
        <f t="shared" si="13"/>
        <v>-0.1111096160057059</v>
      </c>
      <c r="J74" s="82"/>
      <c r="L74" s="82"/>
      <c r="M74" s="82"/>
      <c r="N74" s="82"/>
      <c r="O74" s="82"/>
      <c r="P74" s="82">
        <f t="shared" si="11"/>
        <v>9.0721432745601432E-3</v>
      </c>
      <c r="Q74" s="83">
        <f t="shared" si="12"/>
        <v>13741.830999999998</v>
      </c>
      <c r="R74" s="82">
        <f t="shared" si="14"/>
        <v>1.4443655263699813E-2</v>
      </c>
      <c r="S74" s="52">
        <v>0.05</v>
      </c>
      <c r="T74" s="82">
        <f t="shared" si="15"/>
        <v>7.2218276318499071E-4</v>
      </c>
      <c r="U74" s="71"/>
      <c r="Y74" s="85">
        <v>-24906</v>
      </c>
    </row>
    <row r="75" spans="1:25" s="52" customFormat="1" ht="12.95" customHeight="1" x14ac:dyDescent="0.2">
      <c r="A75" s="82" t="s">
        <v>36</v>
      </c>
      <c r="B75" s="84" t="s">
        <v>32</v>
      </c>
      <c r="C75" s="85">
        <v>28782.595000000001</v>
      </c>
      <c r="D75" s="85"/>
      <c r="E75" s="82">
        <f t="shared" si="8"/>
        <v>-36773.069303623473</v>
      </c>
      <c r="F75" s="82">
        <f t="shared" si="9"/>
        <v>-36773</v>
      </c>
      <c r="G75" s="82">
        <f t="shared" si="10"/>
        <v>-4.3952046002232237E-2</v>
      </c>
      <c r="H75" s="82"/>
      <c r="I75" s="82">
        <f t="shared" si="13"/>
        <v>-4.3952046002232237E-2</v>
      </c>
      <c r="J75" s="82"/>
      <c r="L75" s="82"/>
      <c r="M75" s="82"/>
      <c r="N75" s="82"/>
      <c r="O75" s="82"/>
      <c r="P75" s="82">
        <f t="shared" si="11"/>
        <v>9.0085613916888463E-3</v>
      </c>
      <c r="Q75" s="83">
        <f t="shared" si="12"/>
        <v>13764.095000000001</v>
      </c>
      <c r="R75" s="82">
        <f t="shared" si="14"/>
        <v>2.8048259355330485E-3</v>
      </c>
      <c r="S75" s="52">
        <v>0.05</v>
      </c>
      <c r="T75" s="82">
        <f t="shared" si="15"/>
        <v>1.4024129677665242E-4</v>
      </c>
      <c r="U75" s="71"/>
      <c r="Y75" s="85">
        <v>-24871</v>
      </c>
    </row>
    <row r="76" spans="1:25" s="52" customFormat="1" ht="12.95" customHeight="1" x14ac:dyDescent="0.2">
      <c r="A76" s="82" t="s">
        <v>36</v>
      </c>
      <c r="B76" s="84" t="s">
        <v>32</v>
      </c>
      <c r="C76" s="85">
        <v>28789.565999999999</v>
      </c>
      <c r="D76" s="85"/>
      <c r="E76" s="82">
        <f t="shared" si="8"/>
        <v>-36762.077424901567</v>
      </c>
      <c r="F76" s="82">
        <f t="shared" si="9"/>
        <v>-36762</v>
      </c>
      <c r="G76" s="82">
        <f t="shared" si="10"/>
        <v>-4.9102524004410952E-2</v>
      </c>
      <c r="H76" s="82"/>
      <c r="I76" s="82">
        <f t="shared" si="13"/>
        <v>-4.9102524004410952E-2</v>
      </c>
      <c r="J76" s="82"/>
      <c r="L76" s="82"/>
      <c r="M76" s="82"/>
      <c r="N76" s="82"/>
      <c r="O76" s="82"/>
      <c r="P76" s="82">
        <f t="shared" si="11"/>
        <v>8.988601390637771E-3</v>
      </c>
      <c r="Q76" s="83">
        <f t="shared" si="12"/>
        <v>13771.065999999999</v>
      </c>
      <c r="R76" s="82">
        <f t="shared" si="14"/>
        <v>3.3745788496632747E-3</v>
      </c>
      <c r="S76" s="52">
        <v>0.05</v>
      </c>
      <c r="T76" s="82">
        <f t="shared" si="15"/>
        <v>1.6872894248316374E-4</v>
      </c>
      <c r="U76" s="71"/>
      <c r="Y76" s="85">
        <v>-24860</v>
      </c>
    </row>
    <row r="77" spans="1:25" s="52" customFormat="1" ht="12.95" customHeight="1" x14ac:dyDescent="0.2">
      <c r="A77" s="82" t="s">
        <v>36</v>
      </c>
      <c r="B77" s="84" t="s">
        <v>32</v>
      </c>
      <c r="C77" s="85">
        <v>28817.464</v>
      </c>
      <c r="D77" s="85"/>
      <c r="E77" s="82">
        <f t="shared" si="8"/>
        <v>-36718.087834802012</v>
      </c>
      <c r="F77" s="82">
        <f t="shared" si="9"/>
        <v>-36718</v>
      </c>
      <c r="G77" s="82">
        <f t="shared" si="10"/>
        <v>-5.5704436002997681E-2</v>
      </c>
      <c r="H77" s="82"/>
      <c r="I77" s="82">
        <f t="shared" si="13"/>
        <v>-5.5704436002997681E-2</v>
      </c>
      <c r="J77" s="82"/>
      <c r="L77" s="82"/>
      <c r="M77" s="82"/>
      <c r="N77" s="82"/>
      <c r="O77" s="82"/>
      <c r="P77" s="82">
        <f t="shared" si="11"/>
        <v>8.9088707954118954E-3</v>
      </c>
      <c r="Q77" s="83">
        <f t="shared" si="12"/>
        <v>13798.964</v>
      </c>
      <c r="R77" s="82">
        <f t="shared" si="14"/>
        <v>4.1748794154254001E-3</v>
      </c>
      <c r="S77" s="52">
        <v>0.05</v>
      </c>
      <c r="T77" s="82">
        <f t="shared" si="15"/>
        <v>2.0874397077127001E-4</v>
      </c>
      <c r="U77" s="71"/>
      <c r="Y77" s="85">
        <v>-24816</v>
      </c>
    </row>
    <row r="78" spans="1:25" s="52" customFormat="1" ht="12.95" customHeight="1" x14ac:dyDescent="0.2">
      <c r="A78" s="82" t="s">
        <v>36</v>
      </c>
      <c r="B78" s="84" t="s">
        <v>35</v>
      </c>
      <c r="C78" s="85">
        <v>28844.420999999998</v>
      </c>
      <c r="D78" s="85"/>
      <c r="E78" s="82">
        <f t="shared" si="8"/>
        <v>-36675.58201430185</v>
      </c>
      <c r="F78" s="82">
        <f t="shared" si="9"/>
        <v>-36675.5</v>
      </c>
      <c r="G78" s="82">
        <f t="shared" si="10"/>
        <v>-5.2013101005286444E-2</v>
      </c>
      <c r="H78" s="82"/>
      <c r="I78" s="82">
        <f t="shared" si="13"/>
        <v>-5.2013101005286444E-2</v>
      </c>
      <c r="J78" s="82"/>
      <c r="L78" s="82"/>
      <c r="M78" s="82"/>
      <c r="N78" s="82"/>
      <c r="O78" s="82"/>
      <c r="P78" s="82">
        <f t="shared" si="11"/>
        <v>8.8320244931046621E-3</v>
      </c>
      <c r="Q78" s="83">
        <f t="shared" si="12"/>
        <v>13825.920999999998</v>
      </c>
      <c r="R78" s="82">
        <f t="shared" si="14"/>
        <v>3.7021292969149637E-3</v>
      </c>
      <c r="S78" s="52">
        <v>0.05</v>
      </c>
      <c r="T78" s="82">
        <f t="shared" si="15"/>
        <v>1.851064648457482E-4</v>
      </c>
      <c r="U78" s="71"/>
      <c r="Y78" s="85">
        <v>-24773.5</v>
      </c>
    </row>
    <row r="79" spans="1:25" s="52" customFormat="1" ht="12.95" customHeight="1" x14ac:dyDescent="0.2">
      <c r="A79" s="82" t="s">
        <v>36</v>
      </c>
      <c r="B79" s="84" t="s">
        <v>32</v>
      </c>
      <c r="C79" s="85">
        <v>28918.293000000001</v>
      </c>
      <c r="D79" s="85"/>
      <c r="E79" s="82">
        <f t="shared" si="8"/>
        <v>-36559.100581947059</v>
      </c>
      <c r="F79" s="82">
        <f t="shared" si="9"/>
        <v>-36559</v>
      </c>
      <c r="G79" s="82">
        <f t="shared" si="10"/>
        <v>-6.378861800476443E-2</v>
      </c>
      <c r="H79" s="82"/>
      <c r="I79" s="82">
        <f t="shared" si="13"/>
        <v>-6.378861800476443E-2</v>
      </c>
      <c r="J79" s="82"/>
      <c r="L79" s="82"/>
      <c r="M79" s="82"/>
      <c r="N79" s="82"/>
      <c r="O79" s="82"/>
      <c r="P79" s="82">
        <f t="shared" si="11"/>
        <v>8.6222126707617211E-3</v>
      </c>
      <c r="Q79" s="83">
        <f t="shared" si="12"/>
        <v>13899.793000000001</v>
      </c>
      <c r="R79" s="82">
        <f t="shared" si="14"/>
        <v>5.2433283991197184E-3</v>
      </c>
      <c r="S79" s="52">
        <v>0.05</v>
      </c>
      <c r="T79" s="82">
        <f t="shared" si="15"/>
        <v>2.6216641995598593E-4</v>
      </c>
      <c r="U79" s="71"/>
      <c r="Y79" s="85">
        <v>-24657</v>
      </c>
    </row>
    <row r="80" spans="1:25" s="52" customFormat="1" ht="12.95" customHeight="1" x14ac:dyDescent="0.2">
      <c r="A80" s="82" t="s">
        <v>33</v>
      </c>
      <c r="B80" s="84" t="s">
        <v>35</v>
      </c>
      <c r="C80" s="85">
        <v>29154.592000000001</v>
      </c>
      <c r="D80" s="85"/>
      <c r="E80" s="82">
        <f t="shared" si="8"/>
        <v>-36186.504118009369</v>
      </c>
      <c r="F80" s="82">
        <f t="shared" si="9"/>
        <v>-36186.5</v>
      </c>
      <c r="G80" s="82">
        <f t="shared" si="10"/>
        <v>-2.6116230037587229E-3</v>
      </c>
      <c r="H80" s="82"/>
      <c r="I80" s="82">
        <f t="shared" si="13"/>
        <v>-2.6116230037587229E-3</v>
      </c>
      <c r="J80" s="82"/>
      <c r="K80" s="82"/>
      <c r="L80" s="82"/>
      <c r="M80" s="82"/>
      <c r="N80" s="82"/>
      <c r="O80" s="82"/>
      <c r="P80" s="82">
        <f t="shared" si="11"/>
        <v>7.9595903003359531E-3</v>
      </c>
      <c r="Q80" s="83">
        <f t="shared" si="12"/>
        <v>14136.092000000001</v>
      </c>
      <c r="R80" s="82">
        <f t="shared" si="14"/>
        <v>1.1175055072066828E-4</v>
      </c>
      <c r="S80" s="52">
        <v>0.05</v>
      </c>
      <c r="T80" s="82">
        <f t="shared" si="15"/>
        <v>5.587527536033414E-6</v>
      </c>
      <c r="U80" s="71"/>
      <c r="Y80" s="85">
        <v>-24284.5</v>
      </c>
    </row>
    <row r="81" spans="1:25" s="52" customFormat="1" ht="12.95" customHeight="1" x14ac:dyDescent="0.2">
      <c r="A81" s="82" t="s">
        <v>33</v>
      </c>
      <c r="B81" s="84" t="s">
        <v>35</v>
      </c>
      <c r="C81" s="85">
        <v>29203.42</v>
      </c>
      <c r="D81" s="85"/>
      <c r="E81" s="82">
        <f t="shared" si="8"/>
        <v>-36109.512086129638</v>
      </c>
      <c r="F81" s="82">
        <f t="shared" si="9"/>
        <v>-36109.5</v>
      </c>
      <c r="G81" s="82">
        <f t="shared" si="10"/>
        <v>-7.6649690054182429E-3</v>
      </c>
      <c r="H81" s="82"/>
      <c r="I81" s="82">
        <f t="shared" si="13"/>
        <v>-7.6649690054182429E-3</v>
      </c>
      <c r="J81" s="82"/>
      <c r="K81" s="82"/>
      <c r="L81" s="82"/>
      <c r="M81" s="82"/>
      <c r="N81" s="82"/>
      <c r="O81" s="82"/>
      <c r="P81" s="82">
        <f t="shared" si="11"/>
        <v>7.8241834932962634E-3</v>
      </c>
      <c r="Q81" s="83">
        <f t="shared" si="12"/>
        <v>14184.919999999998</v>
      </c>
      <c r="R81" s="82">
        <f t="shared" si="14"/>
        <v>2.3991384512843383E-4</v>
      </c>
      <c r="S81" s="52">
        <v>0.05</v>
      </c>
      <c r="T81" s="82">
        <f t="shared" si="15"/>
        <v>1.1995692256421692E-5</v>
      </c>
      <c r="U81" s="71"/>
      <c r="Y81" s="85">
        <v>-24207.5</v>
      </c>
    </row>
    <row r="82" spans="1:25" s="52" customFormat="1" ht="12.95" customHeight="1" x14ac:dyDescent="0.2">
      <c r="A82" s="82" t="s">
        <v>33</v>
      </c>
      <c r="B82" s="84" t="s">
        <v>35</v>
      </c>
      <c r="C82" s="85">
        <v>29586.466</v>
      </c>
      <c r="D82" s="85"/>
      <c r="E82" s="82">
        <f t="shared" si="8"/>
        <v>-35505.52482792933</v>
      </c>
      <c r="F82" s="82">
        <f t="shared" si="9"/>
        <v>-35505.5</v>
      </c>
      <c r="G82" s="82">
        <f t="shared" si="10"/>
        <v>-1.5745761003927328E-2</v>
      </c>
      <c r="H82" s="82"/>
      <c r="I82" s="82">
        <f t="shared" si="13"/>
        <v>-1.5745761003927328E-2</v>
      </c>
      <c r="J82" s="82"/>
      <c r="K82" s="82"/>
      <c r="L82" s="82"/>
      <c r="M82" s="82"/>
      <c r="N82" s="82"/>
      <c r="O82" s="82"/>
      <c r="P82" s="82">
        <f t="shared" si="11"/>
        <v>6.7806274868659824E-3</v>
      </c>
      <c r="Q82" s="83">
        <f t="shared" si="12"/>
        <v>14567.966</v>
      </c>
      <c r="R82" s="82">
        <f t="shared" si="14"/>
        <v>5.0743817843814526E-4</v>
      </c>
      <c r="S82" s="52">
        <v>0.05</v>
      </c>
      <c r="T82" s="82">
        <f t="shared" si="15"/>
        <v>2.5371908921907264E-5</v>
      </c>
      <c r="U82" s="71"/>
      <c r="Y82" s="85">
        <v>-23603.5</v>
      </c>
    </row>
    <row r="83" spans="1:25" s="52" customFormat="1" ht="12.95" customHeight="1" x14ac:dyDescent="0.2">
      <c r="A83" s="82" t="s">
        <v>33</v>
      </c>
      <c r="B83" s="84" t="s">
        <v>32</v>
      </c>
      <c r="C83" s="85">
        <v>29651.409</v>
      </c>
      <c r="D83" s="85"/>
      <c r="E83" s="82">
        <f t="shared" si="8"/>
        <v>-35403.122650359786</v>
      </c>
      <c r="F83" s="82">
        <f t="shared" si="9"/>
        <v>-35403</v>
      </c>
      <c r="G83" s="82">
        <f t="shared" si="10"/>
        <v>-7.7784306005924009E-2</v>
      </c>
      <c r="H83" s="82"/>
      <c r="I83" s="82">
        <f t="shared" si="13"/>
        <v>-7.7784306005924009E-2</v>
      </c>
      <c r="J83" s="82"/>
      <c r="K83" s="82"/>
      <c r="L83" s="82"/>
      <c r="M83" s="82"/>
      <c r="N83" s="82"/>
      <c r="O83" s="82"/>
      <c r="P83" s="82">
        <f t="shared" si="11"/>
        <v>6.6068079212409717E-3</v>
      </c>
      <c r="Q83" s="83">
        <f t="shared" si="12"/>
        <v>14632.909</v>
      </c>
      <c r="R83" s="82">
        <f t="shared" si="14"/>
        <v>7.121860109867738E-3</v>
      </c>
      <c r="S83" s="52">
        <v>0.05</v>
      </c>
      <c r="T83" s="82">
        <f t="shared" si="15"/>
        <v>3.5609300549338692E-4</v>
      </c>
      <c r="U83" s="71"/>
      <c r="Y83" s="85">
        <v>-23501</v>
      </c>
    </row>
    <row r="84" spans="1:25" s="52" customFormat="1" ht="12.95" customHeight="1" x14ac:dyDescent="0.2">
      <c r="A84" s="82" t="s">
        <v>33</v>
      </c>
      <c r="B84" s="84" t="s">
        <v>32</v>
      </c>
      <c r="C84" s="85">
        <v>29679.311000000002</v>
      </c>
      <c r="D84" s="85"/>
      <c r="E84" s="82">
        <f t="shared" si="8"/>
        <v>-35359.126753056837</v>
      </c>
      <c r="F84" s="82">
        <f t="shared" si="9"/>
        <v>-35359</v>
      </c>
      <c r="G84" s="82">
        <f t="shared" si="10"/>
        <v>-8.0386218003695831E-2</v>
      </c>
      <c r="H84" s="82"/>
      <c r="I84" s="82">
        <f t="shared" si="13"/>
        <v>-8.0386218003695831E-2</v>
      </c>
      <c r="J84" s="82"/>
      <c r="K84" s="82"/>
      <c r="L84" s="82"/>
      <c r="M84" s="82"/>
      <c r="N84" s="82"/>
      <c r="O84" s="82"/>
      <c r="P84" s="82">
        <f t="shared" si="11"/>
        <v>6.5324841188036872E-3</v>
      </c>
      <c r="Q84" s="83">
        <f t="shared" si="12"/>
        <v>14660.811000000002</v>
      </c>
      <c r="R84" s="82">
        <f t="shared" si="14"/>
        <v>7.5548607786598033E-3</v>
      </c>
      <c r="S84" s="52">
        <v>0.05</v>
      </c>
      <c r="T84" s="82">
        <f t="shared" si="15"/>
        <v>3.7774303893299018E-4</v>
      </c>
      <c r="U84" s="71"/>
      <c r="Y84" s="85">
        <v>-23457</v>
      </c>
    </row>
    <row r="85" spans="1:25" s="52" customFormat="1" ht="12.95" customHeight="1" x14ac:dyDescent="0.2">
      <c r="A85" s="82" t="s">
        <v>33</v>
      </c>
      <c r="B85" s="84" t="s">
        <v>32</v>
      </c>
      <c r="C85" s="85">
        <v>29848.638999999999</v>
      </c>
      <c r="D85" s="85"/>
      <c r="E85" s="82">
        <f t="shared" ref="E85:E116" si="16">+(C85-C$7)/C$8</f>
        <v>-35092.130218811493</v>
      </c>
      <c r="F85" s="82">
        <f t="shared" ref="F85:F116" si="17">ROUND(2*E85,0)/2</f>
        <v>-35092</v>
      </c>
      <c r="G85" s="82">
        <f t="shared" ref="G85:G116" si="18">+C85-(C$7+F85*C$8)</f>
        <v>-8.2584184005099814E-2</v>
      </c>
      <c r="H85" s="82"/>
      <c r="I85" s="82">
        <f t="shared" si="13"/>
        <v>-8.2584184005099814E-2</v>
      </c>
      <c r="J85" s="82"/>
      <c r="K85" s="82"/>
      <c r="L85" s="82"/>
      <c r="M85" s="82"/>
      <c r="N85" s="82"/>
      <c r="O85" s="82"/>
      <c r="P85" s="82">
        <f t="shared" ref="P85:P116" si="19">+D$11+D$12*F85+D$13*F85^2</f>
        <v>6.0852279016757535E-3</v>
      </c>
      <c r="Q85" s="83">
        <f t="shared" ref="Q85:Q116" si="20">+C85-15018.5</f>
        <v>14830.138999999999</v>
      </c>
      <c r="R85" s="82">
        <f t="shared" si="14"/>
        <v>7.8622646078934343E-3</v>
      </c>
      <c r="S85" s="52">
        <v>0.05</v>
      </c>
      <c r="T85" s="82">
        <f t="shared" si="15"/>
        <v>3.9311323039467171E-4</v>
      </c>
      <c r="U85" s="71"/>
      <c r="Y85" s="85">
        <v>-23190</v>
      </c>
    </row>
    <row r="86" spans="1:25" s="52" customFormat="1" ht="12.95" customHeight="1" x14ac:dyDescent="0.2">
      <c r="A86" s="82" t="s">
        <v>33</v>
      </c>
      <c r="B86" s="84" t="s">
        <v>32</v>
      </c>
      <c r="C86" s="85">
        <v>29911.402999999998</v>
      </c>
      <c r="D86" s="85"/>
      <c r="E86" s="82">
        <f t="shared" si="16"/>
        <v>-34993.163890293028</v>
      </c>
      <c r="F86" s="82">
        <f t="shared" si="17"/>
        <v>-34993</v>
      </c>
      <c r="G86" s="82">
        <f t="shared" si="18"/>
        <v>-0.10393848600506317</v>
      </c>
      <c r="H86" s="82"/>
      <c r="I86" s="82">
        <f t="shared" si="13"/>
        <v>-0.10393848600506317</v>
      </c>
      <c r="J86" s="82"/>
      <c r="K86" s="82"/>
      <c r="L86" s="82"/>
      <c r="M86" s="82"/>
      <c r="N86" s="82"/>
      <c r="O86" s="82"/>
      <c r="P86" s="82">
        <f t="shared" si="19"/>
        <v>5.9210294775808442E-3</v>
      </c>
      <c r="Q86" s="83">
        <f t="shared" si="20"/>
        <v>14892.902999999998</v>
      </c>
      <c r="R86" s="82">
        <f t="shared" ref="R86:R122" si="21">+(P86-G86)^2</f>
        <v>1.2069113142081299E-2</v>
      </c>
      <c r="S86" s="52">
        <v>0.05</v>
      </c>
      <c r="T86" s="82">
        <f t="shared" ref="T86:T117" si="22">S86*R86</f>
        <v>6.0345565710406498E-4</v>
      </c>
      <c r="U86" s="71"/>
      <c r="Y86" s="85">
        <v>-23091</v>
      </c>
    </row>
    <row r="87" spans="1:25" s="52" customFormat="1" ht="12.95" customHeight="1" x14ac:dyDescent="0.2">
      <c r="A87" s="82" t="s">
        <v>34</v>
      </c>
      <c r="B87" s="84" t="s">
        <v>32</v>
      </c>
      <c r="C87" s="85">
        <v>30240.624</v>
      </c>
      <c r="D87" s="85"/>
      <c r="E87" s="82">
        <f t="shared" si="16"/>
        <v>-34474.047937817442</v>
      </c>
      <c r="F87" s="82">
        <f t="shared" si="17"/>
        <v>-34474</v>
      </c>
      <c r="G87" s="82">
        <f t="shared" si="18"/>
        <v>-3.0401948006328894E-2</v>
      </c>
      <c r="H87" s="82"/>
      <c r="I87" s="82"/>
      <c r="J87" s="82">
        <f>+G87</f>
        <v>-3.0401948006328894E-2</v>
      </c>
      <c r="K87" s="82"/>
      <c r="L87" s="82"/>
      <c r="M87" s="82"/>
      <c r="N87" s="82"/>
      <c r="O87" s="82"/>
      <c r="P87" s="82">
        <f t="shared" si="19"/>
        <v>5.074732527529352E-3</v>
      </c>
      <c r="Q87" s="83">
        <f t="shared" si="20"/>
        <v>15222.124</v>
      </c>
      <c r="R87" s="82">
        <f t="shared" si="21"/>
        <v>1.2585948617014366E-3</v>
      </c>
      <c r="S87" s="52">
        <v>0.05</v>
      </c>
      <c r="T87" s="82">
        <f t="shared" si="22"/>
        <v>6.2929743085071835E-5</v>
      </c>
      <c r="U87" s="71"/>
      <c r="Y87" s="85">
        <v>-22572</v>
      </c>
    </row>
    <row r="88" spans="1:25" s="52" customFormat="1" ht="12.95" customHeight="1" x14ac:dyDescent="0.2">
      <c r="A88" s="82" t="s">
        <v>33</v>
      </c>
      <c r="B88" s="84" t="s">
        <v>32</v>
      </c>
      <c r="C88" s="85">
        <v>30254.595000000001</v>
      </c>
      <c r="D88" s="85"/>
      <c r="E88" s="82">
        <f t="shared" si="16"/>
        <v>-34452.018453148972</v>
      </c>
      <c r="F88" s="82">
        <f t="shared" si="17"/>
        <v>-34452</v>
      </c>
      <c r="G88" s="82">
        <f t="shared" si="18"/>
        <v>-1.1702904004778247E-2</v>
      </c>
      <c r="H88" s="82"/>
      <c r="I88" s="82">
        <f>+G88</f>
        <v>-1.1702904004778247E-2</v>
      </c>
      <c r="J88" s="82"/>
      <c r="K88" s="82"/>
      <c r="L88" s="82"/>
      <c r="M88" s="82"/>
      <c r="N88" s="82"/>
      <c r="O88" s="82"/>
      <c r="P88" s="82">
        <f t="shared" si="19"/>
        <v>5.0393967616234117E-3</v>
      </c>
      <c r="Q88" s="83">
        <f t="shared" si="20"/>
        <v>15236.095000000001</v>
      </c>
      <c r="R88" s="82">
        <f t="shared" si="21"/>
        <v>2.803046349526536E-4</v>
      </c>
      <c r="S88" s="52">
        <v>0.05</v>
      </c>
      <c r="T88" s="82">
        <f t="shared" si="22"/>
        <v>1.4015231747632681E-5</v>
      </c>
      <c r="U88" s="71"/>
      <c r="Y88" s="85">
        <v>-22550</v>
      </c>
    </row>
    <row r="89" spans="1:25" s="52" customFormat="1" ht="12.95" customHeight="1" x14ac:dyDescent="0.2">
      <c r="A89" s="82" t="s">
        <v>34</v>
      </c>
      <c r="B89" s="84" t="s">
        <v>32</v>
      </c>
      <c r="C89" s="85">
        <v>30367.451000000001</v>
      </c>
      <c r="D89" s="85"/>
      <c r="E89" s="82">
        <f t="shared" si="16"/>
        <v>-34274.067016476998</v>
      </c>
      <c r="F89" s="82">
        <f t="shared" si="17"/>
        <v>-34274</v>
      </c>
      <c r="G89" s="82">
        <f t="shared" si="18"/>
        <v>-4.2501548003201606E-2</v>
      </c>
      <c r="H89" s="82"/>
      <c r="I89" s="82"/>
      <c r="J89" s="82">
        <f>+G89</f>
        <v>-4.2501548003201606E-2</v>
      </c>
      <c r="K89" s="82"/>
      <c r="L89" s="82"/>
      <c r="M89" s="82"/>
      <c r="N89" s="82"/>
      <c r="O89" s="82"/>
      <c r="P89" s="82">
        <f t="shared" si="19"/>
        <v>4.7551077794720925E-3</v>
      </c>
      <c r="Q89" s="83">
        <f t="shared" si="20"/>
        <v>15348.951000000001</v>
      </c>
      <c r="R89" s="82">
        <f t="shared" si="21"/>
        <v>2.2331915157621073E-3</v>
      </c>
      <c r="S89" s="52">
        <v>0.05</v>
      </c>
      <c r="T89" s="82">
        <f t="shared" si="22"/>
        <v>1.1165957578810537E-4</v>
      </c>
      <c r="U89" s="71"/>
      <c r="Y89" s="85">
        <v>-22372</v>
      </c>
    </row>
    <row r="90" spans="1:25" s="52" customFormat="1" ht="12.95" customHeight="1" x14ac:dyDescent="0.2">
      <c r="A90" s="82" t="s">
        <v>33</v>
      </c>
      <c r="B90" s="84" t="s">
        <v>32</v>
      </c>
      <c r="C90" s="85">
        <v>30618.561000000002</v>
      </c>
      <c r="D90" s="85"/>
      <c r="E90" s="82">
        <f t="shared" si="16"/>
        <v>-33878.116555157263</v>
      </c>
      <c r="F90" s="82">
        <f t="shared" si="17"/>
        <v>-33878</v>
      </c>
      <c r="G90" s="82">
        <f t="shared" si="18"/>
        <v>-7.3918756002967712E-2</v>
      </c>
      <c r="H90" s="82"/>
      <c r="I90" s="82">
        <f t="shared" ref="I90:I102" si="23">+G90</f>
        <v>-7.3918756002967712E-2</v>
      </c>
      <c r="J90" s="82"/>
      <c r="K90" s="82"/>
      <c r="L90" s="82"/>
      <c r="M90" s="82"/>
      <c r="N90" s="82"/>
      <c r="O90" s="82"/>
      <c r="P90" s="82">
        <f t="shared" si="19"/>
        <v>4.1329211375968691E-3</v>
      </c>
      <c r="Q90" s="83">
        <f t="shared" si="20"/>
        <v>15600.061000000002</v>
      </c>
      <c r="R90" s="82">
        <f t="shared" si="21"/>
        <v>6.0920643044549303E-3</v>
      </c>
      <c r="S90" s="52">
        <v>0.05</v>
      </c>
      <c r="T90" s="82">
        <f t="shared" si="22"/>
        <v>3.0460321522274655E-4</v>
      </c>
      <c r="U90" s="71"/>
      <c r="Y90" s="85">
        <v>-21976</v>
      </c>
    </row>
    <row r="91" spans="1:25" s="52" customFormat="1" ht="12.95" customHeight="1" x14ac:dyDescent="0.2">
      <c r="A91" s="82" t="s">
        <v>33</v>
      </c>
      <c r="B91" s="84" t="s">
        <v>32</v>
      </c>
      <c r="C91" s="85">
        <v>30665.576000000001</v>
      </c>
      <c r="D91" s="85"/>
      <c r="E91" s="82">
        <f t="shared" si="16"/>
        <v>-33803.983263217684</v>
      </c>
      <c r="F91" s="82">
        <f t="shared" si="17"/>
        <v>-33804</v>
      </c>
      <c r="G91" s="82">
        <f t="shared" si="18"/>
        <v>1.0614391994749894E-2</v>
      </c>
      <c r="H91" s="82"/>
      <c r="I91" s="82">
        <f t="shared" si="23"/>
        <v>1.0614391994749894E-2</v>
      </c>
      <c r="J91" s="82"/>
      <c r="K91" s="82"/>
      <c r="L91" s="82"/>
      <c r="M91" s="82"/>
      <c r="N91" s="82"/>
      <c r="O91" s="82"/>
      <c r="P91" s="82">
        <f t="shared" si="19"/>
        <v>4.0182263518299122E-3</v>
      </c>
      <c r="Q91" s="83">
        <f t="shared" si="20"/>
        <v>15647.076000000001</v>
      </c>
      <c r="R91" s="82">
        <f t="shared" si="21"/>
        <v>4.3509401188837983E-5</v>
      </c>
      <c r="S91" s="52">
        <v>0.05</v>
      </c>
      <c r="T91" s="82">
        <f t="shared" si="22"/>
        <v>2.1754700594418993E-6</v>
      </c>
      <c r="U91" s="71"/>
      <c r="Y91" s="85">
        <v>-21902</v>
      </c>
    </row>
    <row r="92" spans="1:25" s="52" customFormat="1" ht="12.95" customHeight="1" x14ac:dyDescent="0.2">
      <c r="A92" s="82" t="s">
        <v>33</v>
      </c>
      <c r="B92" s="84" t="s">
        <v>32</v>
      </c>
      <c r="C92" s="85">
        <v>31003.495999999999</v>
      </c>
      <c r="D92" s="85"/>
      <c r="E92" s="82">
        <f t="shared" si="16"/>
        <v>-33271.150720152233</v>
      </c>
      <c r="F92" s="82">
        <f t="shared" si="17"/>
        <v>-33271</v>
      </c>
      <c r="G92" s="82">
        <f t="shared" si="18"/>
        <v>-9.5586042003560578E-2</v>
      </c>
      <c r="H92" s="82"/>
      <c r="I92" s="82">
        <f t="shared" si="23"/>
        <v>-9.5586042003560578E-2</v>
      </c>
      <c r="J92" s="82"/>
      <c r="K92" s="82"/>
      <c r="L92" s="82"/>
      <c r="M92" s="82"/>
      <c r="N92" s="82"/>
      <c r="O92" s="82"/>
      <c r="P92" s="82">
        <f t="shared" si="19"/>
        <v>3.2067408489791019E-3</v>
      </c>
      <c r="Q92" s="83">
        <f t="shared" si="20"/>
        <v>15984.995999999999</v>
      </c>
      <c r="R92" s="82">
        <f t="shared" si="21"/>
        <v>9.7600139437490577E-3</v>
      </c>
      <c r="S92" s="52">
        <v>0.05</v>
      </c>
      <c r="T92" s="82">
        <f t="shared" si="22"/>
        <v>4.8800069718745289E-4</v>
      </c>
      <c r="U92" s="71"/>
      <c r="Y92" s="85">
        <v>-21369</v>
      </c>
    </row>
    <row r="93" spans="1:25" s="52" customFormat="1" ht="12.95" customHeight="1" x14ac:dyDescent="0.2">
      <c r="A93" s="82" t="s">
        <v>33</v>
      </c>
      <c r="B93" s="84" t="s">
        <v>35</v>
      </c>
      <c r="C93" s="85">
        <v>31671.638999999999</v>
      </c>
      <c r="D93" s="85"/>
      <c r="E93" s="82">
        <f t="shared" si="16"/>
        <v>-32217.622270159991</v>
      </c>
      <c r="F93" s="82">
        <f t="shared" si="17"/>
        <v>-32217.5</v>
      </c>
      <c r="G93" s="82">
        <f t="shared" si="18"/>
        <v>-7.7543185005197302E-2</v>
      </c>
      <c r="H93" s="82"/>
      <c r="I93" s="82">
        <f t="shared" si="23"/>
        <v>-7.7543185005197302E-2</v>
      </c>
      <c r="J93" s="82"/>
      <c r="K93" s="82"/>
      <c r="L93" s="82"/>
      <c r="M93" s="82"/>
      <c r="N93" s="82"/>
      <c r="O93" s="82"/>
      <c r="P93" s="82">
        <f t="shared" si="19"/>
        <v>1.6783644548808083E-3</v>
      </c>
      <c r="Q93" s="83">
        <f t="shared" si="20"/>
        <v>16653.138999999999</v>
      </c>
      <c r="R93" s="82">
        <f t="shared" si="21"/>
        <v>6.276053898855603E-3</v>
      </c>
      <c r="S93" s="52">
        <v>0.05</v>
      </c>
      <c r="T93" s="82">
        <f t="shared" si="22"/>
        <v>3.1380269494278015E-4</v>
      </c>
      <c r="U93" s="71"/>
      <c r="Y93" s="85">
        <v>-20315.5</v>
      </c>
    </row>
    <row r="94" spans="1:25" s="52" customFormat="1" ht="12.95" customHeight="1" x14ac:dyDescent="0.2">
      <c r="A94" s="82" t="s">
        <v>33</v>
      </c>
      <c r="B94" s="84" t="s">
        <v>32</v>
      </c>
      <c r="C94" s="85">
        <v>32118.460999999999</v>
      </c>
      <c r="D94" s="85"/>
      <c r="E94" s="82">
        <f t="shared" si="16"/>
        <v>-31513.072960981513</v>
      </c>
      <c r="F94" s="82">
        <f t="shared" si="17"/>
        <v>-31513</v>
      </c>
      <c r="G94" s="82">
        <f t="shared" si="18"/>
        <v>-4.6271526003692998E-2</v>
      </c>
      <c r="H94" s="82"/>
      <c r="I94" s="82">
        <f t="shared" si="23"/>
        <v>-4.6271526003692998E-2</v>
      </c>
      <c r="J94" s="82"/>
      <c r="K94" s="82"/>
      <c r="L94" s="82"/>
      <c r="M94" s="82"/>
      <c r="N94" s="82"/>
      <c r="O94" s="82"/>
      <c r="P94" s="82">
        <f t="shared" si="19"/>
        <v>7.1229702466808764E-4</v>
      </c>
      <c r="Q94" s="83">
        <f t="shared" si="20"/>
        <v>17099.960999999999</v>
      </c>
      <c r="R94" s="82">
        <f t="shared" si="21"/>
        <v>2.2074796263603534E-3</v>
      </c>
      <c r="S94" s="52">
        <v>0.05</v>
      </c>
      <c r="T94" s="82">
        <f t="shared" si="22"/>
        <v>1.1037398131801767E-4</v>
      </c>
      <c r="U94" s="71"/>
      <c r="Y94" s="85">
        <v>-19611</v>
      </c>
    </row>
    <row r="95" spans="1:25" s="52" customFormat="1" ht="12.95" customHeight="1" x14ac:dyDescent="0.2">
      <c r="A95" s="82" t="s">
        <v>33</v>
      </c>
      <c r="B95" s="84" t="s">
        <v>32</v>
      </c>
      <c r="C95" s="85">
        <v>32466.589</v>
      </c>
      <c r="D95" s="85"/>
      <c r="E95" s="82">
        <f t="shared" si="16"/>
        <v>-30964.144434844293</v>
      </c>
      <c r="F95" s="82">
        <f t="shared" si="17"/>
        <v>-30964</v>
      </c>
      <c r="G95" s="82">
        <f t="shared" si="18"/>
        <v>-9.1599928004143294E-2</v>
      </c>
      <c r="H95" s="82"/>
      <c r="I95" s="82">
        <f t="shared" si="23"/>
        <v>-9.1599928004143294E-2</v>
      </c>
      <c r="J95" s="82"/>
      <c r="K95" s="82"/>
      <c r="L95" s="82"/>
      <c r="M95" s="82"/>
      <c r="N95" s="82"/>
      <c r="O95" s="82"/>
      <c r="P95" s="82">
        <f t="shared" si="19"/>
        <v>-9.4237627368196075E-6</v>
      </c>
      <c r="Q95" s="83">
        <f t="shared" si="20"/>
        <v>17448.089</v>
      </c>
      <c r="R95" s="82">
        <f t="shared" si="21"/>
        <v>8.3888204671950968E-3</v>
      </c>
      <c r="S95" s="52">
        <v>0.05</v>
      </c>
      <c r="T95" s="82">
        <f t="shared" si="22"/>
        <v>4.1944102335975488E-4</v>
      </c>
      <c r="U95" s="71"/>
      <c r="Y95" s="85">
        <v>-19062</v>
      </c>
    </row>
    <row r="96" spans="1:25" s="52" customFormat="1" ht="12.95" customHeight="1" x14ac:dyDescent="0.2">
      <c r="A96" s="82" t="s">
        <v>33</v>
      </c>
      <c r="B96" s="84" t="s">
        <v>32</v>
      </c>
      <c r="C96" s="85">
        <v>33151.578000000001</v>
      </c>
      <c r="D96" s="85"/>
      <c r="E96" s="82">
        <f t="shared" si="16"/>
        <v>-29884.053197741247</v>
      </c>
      <c r="F96" s="82">
        <f t="shared" si="17"/>
        <v>-29884</v>
      </c>
      <c r="G96" s="82">
        <f t="shared" si="18"/>
        <v>-3.3737768004357349E-2</v>
      </c>
      <c r="H96" s="82"/>
      <c r="I96" s="82">
        <f t="shared" si="23"/>
        <v>-3.3737768004357349E-2</v>
      </c>
      <c r="J96" s="82"/>
      <c r="K96" s="82"/>
      <c r="L96" s="82"/>
      <c r="M96" s="82"/>
      <c r="N96" s="82"/>
      <c r="O96" s="82"/>
      <c r="P96" s="82">
        <f t="shared" si="19"/>
        <v>-1.3496629377983613E-3</v>
      </c>
      <c r="Q96" s="83">
        <f t="shared" si="20"/>
        <v>18133.078000000001</v>
      </c>
      <c r="R96" s="82">
        <f t="shared" si="21"/>
        <v>1.0489893498024641E-3</v>
      </c>
      <c r="S96" s="52">
        <v>0.05</v>
      </c>
      <c r="T96" s="82">
        <f t="shared" si="22"/>
        <v>5.2449467490123204E-5</v>
      </c>
      <c r="U96" s="71"/>
      <c r="Y96" s="85">
        <v>-17982</v>
      </c>
    </row>
    <row r="97" spans="1:25" s="52" customFormat="1" ht="12.95" customHeight="1" x14ac:dyDescent="0.2">
      <c r="A97" s="82" t="s">
        <v>33</v>
      </c>
      <c r="B97" s="84" t="s">
        <v>32</v>
      </c>
      <c r="C97" s="85">
        <v>33494.694000000003</v>
      </c>
      <c r="D97" s="85"/>
      <c r="E97" s="82">
        <f t="shared" si="16"/>
        <v>-29343.027597461754</v>
      </c>
      <c r="F97" s="82">
        <f t="shared" si="17"/>
        <v>-29343</v>
      </c>
      <c r="G97" s="82">
        <f t="shared" si="18"/>
        <v>-1.750218600500375E-2</v>
      </c>
      <c r="H97" s="82"/>
      <c r="I97" s="82">
        <f t="shared" si="23"/>
        <v>-1.750218600500375E-2</v>
      </c>
      <c r="J97" s="82"/>
      <c r="K97" s="82"/>
      <c r="L97" s="82"/>
      <c r="M97" s="82"/>
      <c r="N97" s="82"/>
      <c r="O97" s="82"/>
      <c r="P97" s="82">
        <f t="shared" si="19"/>
        <v>-1.9813757986304123E-3</v>
      </c>
      <c r="Q97" s="83">
        <f t="shared" si="20"/>
        <v>18476.194000000003</v>
      </c>
      <c r="R97" s="82">
        <f t="shared" si="21"/>
        <v>2.4089554946226277E-4</v>
      </c>
      <c r="S97" s="52">
        <v>0.05</v>
      </c>
      <c r="T97" s="82">
        <f t="shared" si="22"/>
        <v>1.204477747311314E-5</v>
      </c>
      <c r="U97" s="71"/>
      <c r="Y97" s="85">
        <v>-17441</v>
      </c>
    </row>
    <row r="98" spans="1:25" s="52" customFormat="1" ht="12.95" customHeight="1" x14ac:dyDescent="0.2">
      <c r="A98" s="82" t="s">
        <v>33</v>
      </c>
      <c r="B98" s="84" t="s">
        <v>32</v>
      </c>
      <c r="C98" s="85">
        <v>33703.275000000001</v>
      </c>
      <c r="D98" s="85"/>
      <c r="E98" s="82">
        <f t="shared" si="16"/>
        <v>-29014.136899470712</v>
      </c>
      <c r="F98" s="82">
        <f t="shared" si="17"/>
        <v>-29014</v>
      </c>
      <c r="G98" s="82">
        <f t="shared" si="18"/>
        <v>-8.6821028002304956E-2</v>
      </c>
      <c r="H98" s="82"/>
      <c r="I98" s="82">
        <f t="shared" si="23"/>
        <v>-8.6821028002304956E-2</v>
      </c>
      <c r="J98" s="82"/>
      <c r="K98" s="82"/>
      <c r="L98" s="82"/>
      <c r="M98" s="82"/>
      <c r="N98" s="82"/>
      <c r="O98" s="82"/>
      <c r="P98" s="82">
        <f t="shared" si="19"/>
        <v>-2.3526007403373364E-3</v>
      </c>
      <c r="Q98" s="83">
        <f t="shared" si="20"/>
        <v>18684.775000000001</v>
      </c>
      <c r="R98" s="82">
        <f t="shared" si="21"/>
        <v>7.1349152041103158E-3</v>
      </c>
      <c r="S98" s="52">
        <v>0.05</v>
      </c>
      <c r="T98" s="82">
        <f t="shared" si="22"/>
        <v>3.5674576020551583E-4</v>
      </c>
      <c r="U98" s="71"/>
      <c r="Y98" s="85">
        <v>-17112</v>
      </c>
    </row>
    <row r="99" spans="1:25" s="52" customFormat="1" ht="12.95" customHeight="1" x14ac:dyDescent="0.2">
      <c r="A99" s="82" t="s">
        <v>33</v>
      </c>
      <c r="B99" s="84" t="s">
        <v>35</v>
      </c>
      <c r="C99" s="85">
        <v>33718.262999999999</v>
      </c>
      <c r="D99" s="85"/>
      <c r="E99" s="82">
        <f t="shared" si="16"/>
        <v>-28990.503808338301</v>
      </c>
      <c r="F99" s="82">
        <f t="shared" si="17"/>
        <v>-28990.5</v>
      </c>
      <c r="G99" s="82">
        <f t="shared" si="18"/>
        <v>-2.4152310070348904E-3</v>
      </c>
      <c r="H99" s="82"/>
      <c r="I99" s="82">
        <f t="shared" si="23"/>
        <v>-2.4152310070348904E-3</v>
      </c>
      <c r="J99" s="82"/>
      <c r="K99" s="82"/>
      <c r="L99" s="82"/>
      <c r="M99" s="82"/>
      <c r="N99" s="82"/>
      <c r="O99" s="82"/>
      <c r="P99" s="82">
        <f t="shared" si="19"/>
        <v>-2.3787422966000255E-3</v>
      </c>
      <c r="Q99" s="83">
        <f t="shared" si="20"/>
        <v>18699.762999999999</v>
      </c>
      <c r="R99" s="82">
        <f t="shared" si="21"/>
        <v>1.3314259891994188E-9</v>
      </c>
      <c r="S99" s="52">
        <v>0.05</v>
      </c>
      <c r="T99" s="82">
        <f t="shared" si="22"/>
        <v>6.6571299459970946E-11</v>
      </c>
      <c r="U99" s="71"/>
      <c r="Y99" s="85">
        <v>-17088.5</v>
      </c>
    </row>
    <row r="100" spans="1:25" s="52" customFormat="1" ht="12.95" customHeight="1" x14ac:dyDescent="0.2">
      <c r="A100" s="82" t="s">
        <v>36</v>
      </c>
      <c r="B100" s="84" t="s">
        <v>35</v>
      </c>
      <c r="C100" s="85">
        <v>34272.534</v>
      </c>
      <c r="D100" s="85"/>
      <c r="E100" s="82">
        <f t="shared" si="16"/>
        <v>-28116.528824681132</v>
      </c>
      <c r="F100" s="82">
        <f t="shared" si="17"/>
        <v>-28116.5</v>
      </c>
      <c r="G100" s="82">
        <f t="shared" si="18"/>
        <v>-1.8280483003763948E-2</v>
      </c>
      <c r="H100" s="82"/>
      <c r="I100" s="82">
        <f t="shared" si="23"/>
        <v>-1.8280483003763948E-2</v>
      </c>
      <c r="J100" s="82"/>
      <c r="L100" s="82"/>
      <c r="M100" s="82"/>
      <c r="N100" s="82"/>
      <c r="O100" s="82"/>
      <c r="P100" s="82">
        <f t="shared" si="19"/>
        <v>-3.315522053773029E-3</v>
      </c>
      <c r="Q100" s="83">
        <f t="shared" si="20"/>
        <v>19254.034</v>
      </c>
      <c r="R100" s="82">
        <f t="shared" si="21"/>
        <v>2.239500562347531E-4</v>
      </c>
      <c r="S100" s="52">
        <v>0.05</v>
      </c>
      <c r="T100" s="82">
        <f t="shared" si="22"/>
        <v>1.1197502811737655E-5</v>
      </c>
      <c r="U100" s="71"/>
      <c r="Y100" s="85">
        <v>-16214.5</v>
      </c>
    </row>
    <row r="101" spans="1:25" s="52" customFormat="1" ht="12.95" customHeight="1" x14ac:dyDescent="0.2">
      <c r="A101" s="82" t="s">
        <v>33</v>
      </c>
      <c r="B101" s="84" t="s">
        <v>32</v>
      </c>
      <c r="C101" s="85">
        <v>34447.264999999999</v>
      </c>
      <c r="D101" s="85"/>
      <c r="E101" s="82">
        <f t="shared" si="16"/>
        <v>-27841.012835445901</v>
      </c>
      <c r="F101" s="82">
        <f t="shared" si="17"/>
        <v>-27841</v>
      </c>
      <c r="G101" s="82">
        <f t="shared" si="18"/>
        <v>-8.1401820061728358E-3</v>
      </c>
      <c r="H101" s="82"/>
      <c r="I101" s="82">
        <f t="shared" si="23"/>
        <v>-8.1401820061728358E-3</v>
      </c>
      <c r="J101" s="82"/>
      <c r="K101" s="82"/>
      <c r="L101" s="82"/>
      <c r="M101" s="82"/>
      <c r="N101" s="82"/>
      <c r="O101" s="82"/>
      <c r="P101" s="82">
        <f t="shared" si="19"/>
        <v>-3.5964937926160553E-3</v>
      </c>
      <c r="Q101" s="83">
        <f t="shared" si="20"/>
        <v>19428.764999999999</v>
      </c>
      <c r="R101" s="82">
        <f t="shared" si="21"/>
        <v>2.0645102582014809E-5</v>
      </c>
      <c r="S101" s="52">
        <v>0.2</v>
      </c>
      <c r="T101" s="82">
        <f t="shared" si="22"/>
        <v>4.1290205164029616E-6</v>
      </c>
      <c r="U101" s="71"/>
      <c r="Y101" s="85">
        <v>-15939</v>
      </c>
    </row>
    <row r="102" spans="1:25" s="52" customFormat="1" ht="12.95" customHeight="1" thickBot="1" x14ac:dyDescent="0.25">
      <c r="A102" s="87" t="s">
        <v>33</v>
      </c>
      <c r="B102" s="98" t="s">
        <v>35</v>
      </c>
      <c r="C102" s="88">
        <v>34692.406999999999</v>
      </c>
      <c r="D102" s="88"/>
      <c r="E102" s="87">
        <f t="shared" si="16"/>
        <v>-27454.472721596023</v>
      </c>
      <c r="F102" s="87">
        <f t="shared" si="17"/>
        <v>-27454.5</v>
      </c>
      <c r="G102" s="87">
        <f t="shared" si="18"/>
        <v>1.7299840990744997E-2</v>
      </c>
      <c r="H102" s="87"/>
      <c r="I102" s="87">
        <f t="shared" si="23"/>
        <v>1.7299840990744997E-2</v>
      </c>
      <c r="J102" s="87"/>
      <c r="K102" s="87"/>
      <c r="L102" s="87"/>
      <c r="M102" s="87"/>
      <c r="N102" s="87"/>
      <c r="O102" s="87"/>
      <c r="P102" s="87">
        <f t="shared" si="19"/>
        <v>-3.9791024673608844E-3</v>
      </c>
      <c r="Q102" s="89">
        <f t="shared" si="20"/>
        <v>19673.906999999999</v>
      </c>
      <c r="R102" s="87">
        <f t="shared" si="21"/>
        <v>4.5279343469326706E-4</v>
      </c>
      <c r="S102" s="90"/>
      <c r="T102" s="87">
        <f t="shared" si="22"/>
        <v>0</v>
      </c>
      <c r="U102" s="71"/>
      <c r="Y102" s="85">
        <v>-15552.5</v>
      </c>
    </row>
    <row r="103" spans="1:25" s="52" customFormat="1" ht="12.95" customHeight="1" x14ac:dyDescent="0.2">
      <c r="A103" s="82" t="s">
        <v>36</v>
      </c>
      <c r="B103" s="84" t="s">
        <v>32</v>
      </c>
      <c r="C103" s="85">
        <v>38314.548999999999</v>
      </c>
      <c r="D103" s="85"/>
      <c r="E103" s="82">
        <f t="shared" si="16"/>
        <v>-21743.076138960554</v>
      </c>
      <c r="F103" s="82">
        <f t="shared" si="17"/>
        <v>-21743</v>
      </c>
      <c r="G103" s="82">
        <f t="shared" si="18"/>
        <v>-4.8286986006132793E-2</v>
      </c>
      <c r="H103" s="82"/>
      <c r="I103" s="82"/>
      <c r="J103" s="82">
        <f t="shared" ref="J103:J108" si="24">+G103</f>
        <v>-4.8286986006132793E-2</v>
      </c>
      <c r="L103" s="82"/>
      <c r="M103" s="82"/>
      <c r="N103" s="82"/>
      <c r="O103" s="82"/>
      <c r="P103" s="82">
        <f t="shared" si="19"/>
        <v>-8.0584804952978789E-3</v>
      </c>
      <c r="Q103" s="83">
        <f t="shared" si="20"/>
        <v>23296.048999999999</v>
      </c>
      <c r="R103" s="82">
        <f t="shared" si="21"/>
        <v>1.6183326556352751E-3</v>
      </c>
      <c r="S103" s="52">
        <v>0.2</v>
      </c>
      <c r="T103" s="82">
        <f t="shared" si="22"/>
        <v>3.2366653112705506E-4</v>
      </c>
      <c r="U103" s="71"/>
      <c r="Y103" s="85">
        <v>-9841</v>
      </c>
    </row>
    <row r="104" spans="1:25" s="52" customFormat="1" ht="12.95" customHeight="1" x14ac:dyDescent="0.2">
      <c r="A104" s="82" t="s">
        <v>36</v>
      </c>
      <c r="B104" s="84" t="s">
        <v>32</v>
      </c>
      <c r="C104" s="85">
        <v>38349.432999999997</v>
      </c>
      <c r="D104" s="85"/>
      <c r="E104" s="82">
        <f t="shared" si="16"/>
        <v>-21688.071018126349</v>
      </c>
      <c r="F104" s="82">
        <f t="shared" si="17"/>
        <v>-21688</v>
      </c>
      <c r="G104" s="82">
        <f t="shared" si="18"/>
        <v>-4.5039376003842335E-2</v>
      </c>
      <c r="H104" s="82"/>
      <c r="I104" s="82"/>
      <c r="J104" s="82">
        <f t="shared" si="24"/>
        <v>-4.5039376003842335E-2</v>
      </c>
      <c r="L104" s="82"/>
      <c r="M104" s="82"/>
      <c r="N104" s="82"/>
      <c r="O104" s="82"/>
      <c r="P104" s="82">
        <f t="shared" si="19"/>
        <v>-8.0834248667657205E-3</v>
      </c>
      <c r="Q104" s="83">
        <f t="shared" si="20"/>
        <v>23330.932999999997</v>
      </c>
      <c r="R104" s="82">
        <f t="shared" si="21"/>
        <v>1.3657423244459942E-3</v>
      </c>
      <c r="S104" s="52">
        <v>0.2</v>
      </c>
      <c r="T104" s="82">
        <f t="shared" si="22"/>
        <v>2.7314846488919888E-4</v>
      </c>
      <c r="U104" s="71"/>
      <c r="Y104" s="85">
        <v>-9786</v>
      </c>
    </row>
    <row r="105" spans="1:25" s="52" customFormat="1" ht="12.95" customHeight="1" x14ac:dyDescent="0.2">
      <c r="A105" s="82" t="s">
        <v>36</v>
      </c>
      <c r="B105" s="84" t="s">
        <v>32</v>
      </c>
      <c r="C105" s="85">
        <v>38377.334999999999</v>
      </c>
      <c r="D105" s="85"/>
      <c r="E105" s="82">
        <f t="shared" si="16"/>
        <v>-21644.0751208234</v>
      </c>
      <c r="F105" s="82">
        <f t="shared" si="17"/>
        <v>-21644</v>
      </c>
      <c r="G105" s="82">
        <f t="shared" si="18"/>
        <v>-4.7641288001614157E-2</v>
      </c>
      <c r="H105" s="82"/>
      <c r="I105" s="82"/>
      <c r="J105" s="82">
        <f t="shared" si="24"/>
        <v>-4.7641288001614157E-2</v>
      </c>
      <c r="L105" s="82"/>
      <c r="M105" s="82"/>
      <c r="N105" s="82"/>
      <c r="O105" s="82"/>
      <c r="P105" s="82">
        <f t="shared" si="19"/>
        <v>-8.1031834277788123E-3</v>
      </c>
      <c r="Q105" s="83">
        <f t="shared" si="20"/>
        <v>23358.834999999999</v>
      </c>
      <c r="R105" s="82">
        <f t="shared" si="21"/>
        <v>1.5632617132915394E-3</v>
      </c>
      <c r="S105" s="52">
        <v>0.2</v>
      </c>
      <c r="T105" s="82">
        <f t="shared" si="22"/>
        <v>3.1265234265830788E-4</v>
      </c>
      <c r="U105" s="71"/>
      <c r="Y105" s="85">
        <v>-9742</v>
      </c>
    </row>
    <row r="106" spans="1:25" s="52" customFormat="1" ht="12.95" customHeight="1" x14ac:dyDescent="0.2">
      <c r="A106" s="82" t="s">
        <v>36</v>
      </c>
      <c r="B106" s="84" t="s">
        <v>32</v>
      </c>
      <c r="C106" s="85">
        <v>38384.321000000004</v>
      </c>
      <c r="D106" s="85"/>
      <c r="E106" s="82">
        <f t="shared" si="16"/>
        <v>-21633.059590088735</v>
      </c>
      <c r="F106" s="82">
        <f t="shared" si="17"/>
        <v>-21633</v>
      </c>
      <c r="G106" s="82">
        <f t="shared" si="18"/>
        <v>-3.779176600073697E-2</v>
      </c>
      <c r="H106" s="82"/>
      <c r="I106" s="82"/>
      <c r="J106" s="82">
        <f t="shared" si="24"/>
        <v>-3.779176600073697E-2</v>
      </c>
      <c r="L106" s="82"/>
      <c r="M106" s="82"/>
      <c r="N106" s="82"/>
      <c r="O106" s="82"/>
      <c r="P106" s="82">
        <f t="shared" si="19"/>
        <v>-8.1080957157874771E-3</v>
      </c>
      <c r="Q106" s="83">
        <f t="shared" si="20"/>
        <v>23365.821000000004</v>
      </c>
      <c r="R106" s="82">
        <f t="shared" si="21"/>
        <v>8.8112028158559349E-4</v>
      </c>
      <c r="S106" s="52">
        <v>0.2</v>
      </c>
      <c r="T106" s="82">
        <f t="shared" si="22"/>
        <v>1.7622405631711872E-4</v>
      </c>
      <c r="U106" s="71"/>
      <c r="Y106" s="85">
        <v>-9731</v>
      </c>
    </row>
    <row r="107" spans="1:25" s="52" customFormat="1" ht="12.95" customHeight="1" x14ac:dyDescent="0.2">
      <c r="A107" s="82" t="s">
        <v>36</v>
      </c>
      <c r="B107" s="84" t="s">
        <v>32</v>
      </c>
      <c r="C107" s="85">
        <v>38398.28</v>
      </c>
      <c r="D107" s="85"/>
      <c r="E107" s="82">
        <f t="shared" si="16"/>
        <v>-21611.049027030473</v>
      </c>
      <c r="F107" s="82">
        <f t="shared" si="17"/>
        <v>-21611</v>
      </c>
      <c r="G107" s="82">
        <f t="shared" si="18"/>
        <v>-3.1092722005269025E-2</v>
      </c>
      <c r="H107" s="82"/>
      <c r="I107" s="82"/>
      <c r="J107" s="82">
        <f t="shared" si="24"/>
        <v>-3.1092722005269025E-2</v>
      </c>
      <c r="L107" s="82"/>
      <c r="M107" s="82"/>
      <c r="N107" s="82"/>
      <c r="O107" s="82"/>
      <c r="P107" s="82">
        <f t="shared" si="19"/>
        <v>-8.1178874691112818E-3</v>
      </c>
      <c r="Q107" s="83">
        <f t="shared" si="20"/>
        <v>23379.78</v>
      </c>
      <c r="R107" s="82">
        <f t="shared" si="21"/>
        <v>5.2784302196382654E-4</v>
      </c>
      <c r="S107" s="52">
        <v>0.2</v>
      </c>
      <c r="T107" s="82">
        <f t="shared" si="22"/>
        <v>1.0556860439276532E-4</v>
      </c>
      <c r="U107" s="71"/>
      <c r="Y107" s="85">
        <v>-9709</v>
      </c>
    </row>
    <row r="108" spans="1:25" s="52" customFormat="1" ht="12.95" customHeight="1" x14ac:dyDescent="0.2">
      <c r="A108" s="82" t="s">
        <v>36</v>
      </c>
      <c r="B108" s="84" t="s">
        <v>32</v>
      </c>
      <c r="C108" s="85">
        <v>39436.444000000003</v>
      </c>
      <c r="D108" s="85"/>
      <c r="E108" s="82">
        <f t="shared" si="16"/>
        <v>-19974.071149902738</v>
      </c>
      <c r="F108" s="82">
        <f t="shared" si="17"/>
        <v>-19974</v>
      </c>
      <c r="G108" s="82">
        <f t="shared" si="18"/>
        <v>-4.5122948002244812E-2</v>
      </c>
      <c r="H108" s="82"/>
      <c r="I108" s="82"/>
      <c r="J108" s="82">
        <f t="shared" si="24"/>
        <v>-4.5122948002244812E-2</v>
      </c>
      <c r="L108" s="82"/>
      <c r="M108" s="82"/>
      <c r="N108" s="82"/>
      <c r="O108" s="82"/>
      <c r="P108" s="82">
        <f t="shared" si="19"/>
        <v>-8.7237015093386827E-3</v>
      </c>
      <c r="Q108" s="83">
        <f t="shared" si="20"/>
        <v>24417.944000000003</v>
      </c>
      <c r="R108" s="82">
        <f t="shared" si="21"/>
        <v>1.3249051452513391E-3</v>
      </c>
      <c r="S108" s="52">
        <v>0.2</v>
      </c>
      <c r="T108" s="82">
        <f t="shared" si="22"/>
        <v>2.6498102905026785E-4</v>
      </c>
      <c r="U108" s="71"/>
      <c r="Y108" s="85">
        <v>-8072</v>
      </c>
    </row>
    <row r="109" spans="1:25" s="52" customFormat="1" ht="12.95" customHeight="1" x14ac:dyDescent="0.2">
      <c r="A109" s="82" t="s">
        <v>37</v>
      </c>
      <c r="B109" s="84" t="s">
        <v>35</v>
      </c>
      <c r="C109" s="85">
        <v>44554.725100000003</v>
      </c>
      <c r="D109" s="85"/>
      <c r="E109" s="82">
        <f t="shared" si="16"/>
        <v>-11903.56116340643</v>
      </c>
      <c r="F109" s="82">
        <f t="shared" si="17"/>
        <v>-11903.5</v>
      </c>
      <c r="G109" s="82">
        <f t="shared" si="18"/>
        <v>-3.8789557002019137E-2</v>
      </c>
      <c r="H109" s="82"/>
      <c r="I109" s="82"/>
      <c r="J109" s="82"/>
      <c r="K109" s="82">
        <f>+G109</f>
        <v>-3.8789557002019137E-2</v>
      </c>
      <c r="M109" s="82"/>
      <c r="N109" s="82"/>
      <c r="O109" s="82"/>
      <c r="P109" s="82">
        <f t="shared" si="19"/>
        <v>-8.1684234705301229E-3</v>
      </c>
      <c r="Q109" s="83">
        <f t="shared" si="20"/>
        <v>29536.225100000003</v>
      </c>
      <c r="R109" s="82">
        <f t="shared" si="21"/>
        <v>9.3765381875328087E-4</v>
      </c>
      <c r="S109" s="52">
        <v>1</v>
      </c>
      <c r="T109" s="82">
        <f t="shared" si="22"/>
        <v>9.3765381875328087E-4</v>
      </c>
      <c r="U109" s="71"/>
      <c r="Y109" s="85">
        <v>-1.5</v>
      </c>
    </row>
    <row r="110" spans="1:25" s="52" customFormat="1" ht="12.95" customHeight="1" x14ac:dyDescent="0.2">
      <c r="A110" s="82" t="s">
        <v>37</v>
      </c>
      <c r="B110" s="84" t="s">
        <v>35</v>
      </c>
      <c r="C110" s="85">
        <v>44554.725700000003</v>
      </c>
      <c r="D110" s="85"/>
      <c r="E110" s="82">
        <f t="shared" si="16"/>
        <v>-11903.560217325921</v>
      </c>
      <c r="F110" s="82">
        <f t="shared" si="17"/>
        <v>-11903.5</v>
      </c>
      <c r="G110" s="82">
        <f t="shared" si="18"/>
        <v>-3.8189557002624497E-2</v>
      </c>
      <c r="H110" s="82"/>
      <c r="I110" s="82"/>
      <c r="J110" s="82"/>
      <c r="K110" s="82">
        <f>+G110</f>
        <v>-3.8189557002624497E-2</v>
      </c>
      <c r="M110" s="82"/>
      <c r="N110" s="82"/>
      <c r="O110" s="82"/>
      <c r="P110" s="82">
        <f t="shared" si="19"/>
        <v>-8.1684234705301229E-3</v>
      </c>
      <c r="Q110" s="83">
        <f t="shared" si="20"/>
        <v>29536.225700000003</v>
      </c>
      <c r="R110" s="82">
        <f t="shared" si="21"/>
        <v>9.0126845855184124E-4</v>
      </c>
      <c r="S110" s="52">
        <v>1</v>
      </c>
      <c r="T110" s="82">
        <f t="shared" si="22"/>
        <v>9.0126845855184124E-4</v>
      </c>
      <c r="U110" s="71"/>
      <c r="Y110" s="85">
        <v>-1.5</v>
      </c>
    </row>
    <row r="111" spans="1:25" s="52" customFormat="1" ht="12.95" customHeight="1" x14ac:dyDescent="0.2">
      <c r="A111" s="82" t="s">
        <v>37</v>
      </c>
      <c r="B111" s="84" t="s">
        <v>35</v>
      </c>
      <c r="C111" s="85">
        <v>44554.726999999999</v>
      </c>
      <c r="D111" s="85"/>
      <c r="E111" s="82">
        <f t="shared" si="16"/>
        <v>-11903.558167484824</v>
      </c>
      <c r="F111" s="82">
        <f t="shared" si="17"/>
        <v>-11903.5</v>
      </c>
      <c r="G111" s="82">
        <f t="shared" si="18"/>
        <v>-3.6889557006361429E-2</v>
      </c>
      <c r="H111" s="82"/>
      <c r="I111" s="82"/>
      <c r="J111" s="82"/>
      <c r="K111" s="82">
        <f>+G111</f>
        <v>-3.6889557006361429E-2</v>
      </c>
      <c r="M111" s="82"/>
      <c r="N111" s="82"/>
      <c r="O111" s="82"/>
      <c r="P111" s="82">
        <f t="shared" si="19"/>
        <v>-8.1684234705301229E-3</v>
      </c>
      <c r="Q111" s="83">
        <f t="shared" si="20"/>
        <v>29536.226999999999</v>
      </c>
      <c r="R111" s="82">
        <f t="shared" si="21"/>
        <v>8.2490351158305368E-4</v>
      </c>
      <c r="S111" s="52">
        <v>1</v>
      </c>
      <c r="T111" s="82">
        <f t="shared" si="22"/>
        <v>8.2490351158305368E-4</v>
      </c>
      <c r="U111" s="71"/>
      <c r="Y111" s="85">
        <v>-1.5</v>
      </c>
    </row>
    <row r="112" spans="1:25" s="52" customFormat="1" ht="12.95" customHeight="1" x14ac:dyDescent="0.2">
      <c r="A112" s="82" t="s">
        <v>37</v>
      </c>
      <c r="B112" s="84" t="s">
        <v>32</v>
      </c>
      <c r="C112" s="85">
        <v>44555.671600000001</v>
      </c>
      <c r="D112" s="85"/>
      <c r="E112" s="82">
        <f t="shared" si="16"/>
        <v>-11902.068721402375</v>
      </c>
      <c r="F112" s="82">
        <f t="shared" si="17"/>
        <v>-11902</v>
      </c>
      <c r="G112" s="82">
        <f t="shared" si="18"/>
        <v>-4.3582804006291553E-2</v>
      </c>
      <c r="H112" s="82"/>
      <c r="I112" s="82"/>
      <c r="J112" s="82"/>
      <c r="K112" s="82">
        <f>+G112</f>
        <v>-4.3582804006291553E-2</v>
      </c>
      <c r="M112" s="82"/>
      <c r="N112" s="82"/>
      <c r="O112" s="82"/>
      <c r="P112" s="82">
        <f t="shared" si="19"/>
        <v>-8.1677728588183951E-3</v>
      </c>
      <c r="Q112" s="83">
        <f t="shared" si="20"/>
        <v>29537.171600000001</v>
      </c>
      <c r="R112" s="82">
        <f t="shared" si="21"/>
        <v>1.254224431176494E-3</v>
      </c>
      <c r="S112" s="52">
        <v>1</v>
      </c>
      <c r="T112" s="82">
        <f t="shared" si="22"/>
        <v>1.254224431176494E-3</v>
      </c>
      <c r="U112" s="71"/>
      <c r="Y112" s="85">
        <v>0</v>
      </c>
    </row>
    <row r="113" spans="1:25" s="52" customFormat="1" ht="12.95" customHeight="1" x14ac:dyDescent="0.2">
      <c r="A113" s="82" t="s">
        <v>37</v>
      </c>
      <c r="B113" s="84" t="s">
        <v>32</v>
      </c>
      <c r="C113" s="85">
        <v>44555.671900000001</v>
      </c>
      <c r="D113" s="85"/>
      <c r="E113" s="82">
        <f t="shared" si="16"/>
        <v>-11902.06824836212</v>
      </c>
      <c r="F113" s="82">
        <f t="shared" si="17"/>
        <v>-11902</v>
      </c>
      <c r="G113" s="82">
        <f t="shared" si="18"/>
        <v>-4.3282804006594233E-2</v>
      </c>
      <c r="H113" s="82"/>
      <c r="I113" s="82"/>
      <c r="J113" s="82"/>
      <c r="K113" s="82">
        <f>+G113</f>
        <v>-4.3282804006594233E-2</v>
      </c>
      <c r="M113" s="82"/>
      <c r="N113" s="82"/>
      <c r="O113" s="82">
        <f t="shared" ref="O113:O134" ca="1" si="25">+C$11+C$12*$F113</f>
        <v>-4.291532209829356E-2</v>
      </c>
      <c r="P113" s="82">
        <f t="shared" si="19"/>
        <v>-8.1677728588183951E-3</v>
      </c>
      <c r="Q113" s="83">
        <f t="shared" si="20"/>
        <v>29537.171900000001</v>
      </c>
      <c r="R113" s="82">
        <f t="shared" si="21"/>
        <v>1.2330654125092674E-3</v>
      </c>
      <c r="S113" s="52">
        <v>1</v>
      </c>
      <c r="T113" s="82">
        <f t="shared" si="22"/>
        <v>1.2330654125092674E-3</v>
      </c>
      <c r="U113" s="71"/>
      <c r="Y113" s="85">
        <v>0</v>
      </c>
    </row>
    <row r="114" spans="1:25" s="52" customFormat="1" ht="12.95" customHeight="1" x14ac:dyDescent="0.2">
      <c r="A114" s="82" t="s">
        <v>12</v>
      </c>
      <c r="B114" s="84"/>
      <c r="C114" s="85">
        <v>44555.673600000002</v>
      </c>
      <c r="D114" s="85" t="s">
        <v>14</v>
      </c>
      <c r="E114" s="82">
        <f t="shared" si="16"/>
        <v>-11902.065567800675</v>
      </c>
      <c r="F114" s="82">
        <f t="shared" si="17"/>
        <v>-11902</v>
      </c>
      <c r="G114" s="82">
        <f t="shared" si="18"/>
        <v>-4.15828040058841E-2</v>
      </c>
      <c r="H114" s="82">
        <f>+G114</f>
        <v>-4.15828040058841E-2</v>
      </c>
      <c r="I114" s="82"/>
      <c r="J114" s="82"/>
      <c r="K114" s="82"/>
      <c r="M114" s="82"/>
      <c r="N114" s="82"/>
      <c r="O114" s="82">
        <f t="shared" ca="1" si="25"/>
        <v>-4.291532209829356E-2</v>
      </c>
      <c r="P114" s="82">
        <f t="shared" si="19"/>
        <v>-8.1677728588183951E-3</v>
      </c>
      <c r="Q114" s="83">
        <f t="shared" si="20"/>
        <v>29537.173600000002</v>
      </c>
      <c r="R114" s="82">
        <f t="shared" si="21"/>
        <v>1.1165643065593712E-3</v>
      </c>
      <c r="S114" s="52">
        <v>1</v>
      </c>
      <c r="T114" s="82">
        <f t="shared" si="22"/>
        <v>1.1165643065593712E-3</v>
      </c>
      <c r="U114" s="71"/>
      <c r="Y114" s="82"/>
    </row>
    <row r="115" spans="1:25" s="52" customFormat="1" ht="12.95" customHeight="1" x14ac:dyDescent="0.2">
      <c r="A115" s="82" t="s">
        <v>37</v>
      </c>
      <c r="B115" s="84" t="s">
        <v>35</v>
      </c>
      <c r="C115" s="85">
        <v>44556.627</v>
      </c>
      <c r="D115" s="85"/>
      <c r="E115" s="82">
        <f t="shared" si="16"/>
        <v>-11900.562245870757</v>
      </c>
      <c r="F115" s="82">
        <f t="shared" si="17"/>
        <v>-11900.5</v>
      </c>
      <c r="G115" s="82">
        <f t="shared" si="18"/>
        <v>-3.9476051002566237E-2</v>
      </c>
      <c r="H115" s="82"/>
      <c r="I115" s="82"/>
      <c r="J115" s="82"/>
      <c r="K115" s="82">
        <f t="shared" ref="K115:K122" si="26">+G115</f>
        <v>-3.9476051002566237E-2</v>
      </c>
      <c r="M115" s="82"/>
      <c r="N115" s="82"/>
      <c r="O115" s="82">
        <f t="shared" ca="1" si="25"/>
        <v>-4.2909603516607539E-2</v>
      </c>
      <c r="P115" s="82">
        <f t="shared" si="19"/>
        <v>-8.1671220436602167E-3</v>
      </c>
      <c r="Q115" s="83">
        <f t="shared" si="20"/>
        <v>29538.127</v>
      </c>
      <c r="R115" s="82">
        <f t="shared" si="21"/>
        <v>9.8024903255382431E-4</v>
      </c>
      <c r="S115" s="52">
        <v>1</v>
      </c>
      <c r="T115" s="82">
        <f t="shared" si="22"/>
        <v>9.8024903255382431E-4</v>
      </c>
      <c r="U115" s="71"/>
      <c r="Y115" s="85">
        <v>1.5</v>
      </c>
    </row>
    <row r="116" spans="1:25" s="52" customFormat="1" ht="12.95" customHeight="1" x14ac:dyDescent="0.2">
      <c r="A116" s="82" t="s">
        <v>37</v>
      </c>
      <c r="B116" s="84" t="s">
        <v>35</v>
      </c>
      <c r="C116" s="85">
        <v>44556.628700000001</v>
      </c>
      <c r="D116" s="85"/>
      <c r="E116" s="82">
        <f t="shared" si="16"/>
        <v>-11900.559565309311</v>
      </c>
      <c r="F116" s="82">
        <f t="shared" si="17"/>
        <v>-11900.5</v>
      </c>
      <c r="G116" s="82">
        <f t="shared" si="18"/>
        <v>-3.7776051001856104E-2</v>
      </c>
      <c r="H116" s="82"/>
      <c r="I116" s="82"/>
      <c r="J116" s="82"/>
      <c r="K116" s="82">
        <f t="shared" si="26"/>
        <v>-3.7776051001856104E-2</v>
      </c>
      <c r="M116" s="82"/>
      <c r="N116" s="82"/>
      <c r="O116" s="82">
        <f t="shared" ca="1" si="25"/>
        <v>-4.2909603516607539E-2</v>
      </c>
      <c r="P116" s="82">
        <f t="shared" si="19"/>
        <v>-8.1671220436602167E-3</v>
      </c>
      <c r="Q116" s="83">
        <f t="shared" si="20"/>
        <v>29538.128700000001</v>
      </c>
      <c r="R116" s="82">
        <f t="shared" si="21"/>
        <v>8.7668867405149098E-4</v>
      </c>
      <c r="S116" s="52">
        <v>1</v>
      </c>
      <c r="T116" s="82">
        <f t="shared" si="22"/>
        <v>8.7668867405149098E-4</v>
      </c>
      <c r="U116" s="71"/>
      <c r="Y116" s="85">
        <v>1.5</v>
      </c>
    </row>
    <row r="117" spans="1:25" s="52" customFormat="1" ht="12.95" customHeight="1" x14ac:dyDescent="0.2">
      <c r="A117" s="82" t="s">
        <v>37</v>
      </c>
      <c r="B117" s="84" t="s">
        <v>35</v>
      </c>
      <c r="C117" s="85">
        <v>44556.629099999998</v>
      </c>
      <c r="D117" s="85"/>
      <c r="E117" s="82">
        <f t="shared" ref="E117:E134" si="27">+(C117-C$7)/C$8</f>
        <v>-11900.558934588977</v>
      </c>
      <c r="F117" s="82">
        <f t="shared" ref="F117:F148" si="28">ROUND(2*E117,0)/2</f>
        <v>-11900.5</v>
      </c>
      <c r="G117" s="82">
        <f t="shared" ref="G117:G148" si="29">+C117-(C$7+F117*C$8)</f>
        <v>-3.7376051004684996E-2</v>
      </c>
      <c r="H117" s="82"/>
      <c r="I117" s="82"/>
      <c r="J117" s="82"/>
      <c r="K117" s="82">
        <f t="shared" si="26"/>
        <v>-3.7376051004684996E-2</v>
      </c>
      <c r="M117" s="82"/>
      <c r="N117" s="82"/>
      <c r="O117" s="82">
        <f t="shared" ca="1" si="25"/>
        <v>-4.2909603516607539E-2</v>
      </c>
      <c r="P117" s="82">
        <f t="shared" ref="P117:P134" si="30">+D$11+D$12*F117+D$13*F117^2</f>
        <v>-8.1671220436602167E-3</v>
      </c>
      <c r="Q117" s="83">
        <f t="shared" ref="Q117:Q134" si="31">+C117-15018.5</f>
        <v>29538.129099999998</v>
      </c>
      <c r="R117" s="82">
        <f t="shared" si="21"/>
        <v>8.5316153105019206E-4</v>
      </c>
      <c r="S117" s="52">
        <v>1</v>
      </c>
      <c r="T117" s="82">
        <f t="shared" si="22"/>
        <v>8.5316153105019206E-4</v>
      </c>
      <c r="U117" s="71"/>
      <c r="Y117" s="85">
        <v>1.5</v>
      </c>
    </row>
    <row r="118" spans="1:25" s="52" customFormat="1" ht="12.95" customHeight="1" x14ac:dyDescent="0.2">
      <c r="A118" s="82" t="s">
        <v>37</v>
      </c>
      <c r="B118" s="84" t="s">
        <v>32</v>
      </c>
      <c r="C118" s="85">
        <v>44558.842299999997</v>
      </c>
      <c r="D118" s="85"/>
      <c r="E118" s="82">
        <f t="shared" si="27"/>
        <v>-11897.069158948851</v>
      </c>
      <c r="F118" s="82">
        <f t="shared" si="28"/>
        <v>-11897</v>
      </c>
      <c r="G118" s="82">
        <f t="shared" si="29"/>
        <v>-4.3860294004844036E-2</v>
      </c>
      <c r="H118" s="82"/>
      <c r="I118" s="82"/>
      <c r="J118" s="82"/>
      <c r="K118" s="82">
        <f t="shared" si="26"/>
        <v>-4.3860294004844036E-2</v>
      </c>
      <c r="M118" s="82"/>
      <c r="N118" s="82"/>
      <c r="O118" s="82">
        <f t="shared" ca="1" si="25"/>
        <v>-4.2896260159340144E-2</v>
      </c>
      <c r="P118" s="82">
        <f t="shared" si="30"/>
        <v>-8.1656026837771782E-3</v>
      </c>
      <c r="Q118" s="100">
        <f t="shared" si="31"/>
        <v>29540.342299999997</v>
      </c>
      <c r="R118" s="82">
        <f t="shared" si="21"/>
        <v>1.2741109885062453E-3</v>
      </c>
      <c r="S118" s="52">
        <v>1</v>
      </c>
      <c r="T118" s="82">
        <f t="shared" ref="T118:T149" si="32">S118*R118</f>
        <v>1.2741109885062453E-3</v>
      </c>
      <c r="U118" s="71"/>
      <c r="Y118" s="85">
        <v>5</v>
      </c>
    </row>
    <row r="119" spans="1:25" s="52" customFormat="1" ht="12.95" customHeight="1" x14ac:dyDescent="0.2">
      <c r="A119" s="82" t="s">
        <v>37</v>
      </c>
      <c r="B119" s="84" t="s">
        <v>32</v>
      </c>
      <c r="C119" s="85">
        <v>44558.843999999997</v>
      </c>
      <c r="D119" s="85"/>
      <c r="E119" s="82">
        <f t="shared" si="27"/>
        <v>-11897.066478387405</v>
      </c>
      <c r="F119" s="82">
        <f t="shared" si="28"/>
        <v>-11897</v>
      </c>
      <c r="G119" s="82">
        <f t="shared" si="29"/>
        <v>-4.2160294004133902E-2</v>
      </c>
      <c r="H119" s="82"/>
      <c r="I119" s="82"/>
      <c r="J119" s="82"/>
      <c r="K119" s="82">
        <f t="shared" si="26"/>
        <v>-4.2160294004133902E-2</v>
      </c>
      <c r="M119" s="82"/>
      <c r="N119" s="82"/>
      <c r="O119" s="82">
        <f t="shared" ca="1" si="25"/>
        <v>-4.2896260159340144E-2</v>
      </c>
      <c r="P119" s="82">
        <f t="shared" si="30"/>
        <v>-8.1656026837771782E-3</v>
      </c>
      <c r="Q119" s="100">
        <f t="shared" si="31"/>
        <v>29540.343999999997</v>
      </c>
      <c r="R119" s="82">
        <f t="shared" si="21"/>
        <v>1.1556390379663366E-3</v>
      </c>
      <c r="S119" s="52">
        <v>1</v>
      </c>
      <c r="T119" s="82">
        <f t="shared" si="32"/>
        <v>1.1556390379663366E-3</v>
      </c>
      <c r="U119" s="71"/>
      <c r="Y119" s="85">
        <v>5</v>
      </c>
    </row>
    <row r="120" spans="1:25" s="52" customFormat="1" ht="12.95" customHeight="1" x14ac:dyDescent="0.2">
      <c r="A120" s="82" t="s">
        <v>37</v>
      </c>
      <c r="B120" s="84" t="s">
        <v>32</v>
      </c>
      <c r="C120" s="85">
        <v>44558.844400000002</v>
      </c>
      <c r="D120" s="85"/>
      <c r="E120" s="82">
        <f t="shared" si="27"/>
        <v>-11897.065847667058</v>
      </c>
      <c r="F120" s="82">
        <f t="shared" si="28"/>
        <v>-11897</v>
      </c>
      <c r="G120" s="82">
        <f t="shared" si="29"/>
        <v>-4.1760293999686837E-2</v>
      </c>
      <c r="H120" s="82"/>
      <c r="I120" s="82"/>
      <c r="J120" s="82"/>
      <c r="K120" s="82">
        <f t="shared" si="26"/>
        <v>-4.1760293999686837E-2</v>
      </c>
      <c r="M120" s="82"/>
      <c r="N120" s="82"/>
      <c r="O120" s="82">
        <f t="shared" ca="1" si="25"/>
        <v>-4.2896260159340144E-2</v>
      </c>
      <c r="P120" s="82">
        <f t="shared" si="30"/>
        <v>-8.1656026837771782E-3</v>
      </c>
      <c r="Q120" s="100">
        <f t="shared" si="31"/>
        <v>29540.344400000002</v>
      </c>
      <c r="R120" s="82">
        <f t="shared" si="21"/>
        <v>1.1286032846112557E-3</v>
      </c>
      <c r="S120" s="52">
        <v>1</v>
      </c>
      <c r="T120" s="82">
        <f t="shared" si="32"/>
        <v>1.1286032846112557E-3</v>
      </c>
      <c r="U120" s="71"/>
      <c r="Y120" s="85">
        <v>5</v>
      </c>
    </row>
    <row r="121" spans="1:25" s="52" customFormat="1" ht="12.95" customHeight="1" x14ac:dyDescent="0.2">
      <c r="A121" s="82" t="s">
        <v>37</v>
      </c>
      <c r="B121" s="84" t="s">
        <v>32</v>
      </c>
      <c r="C121" s="85">
        <v>44612.748800000001</v>
      </c>
      <c r="D121" s="85"/>
      <c r="E121" s="82">
        <f t="shared" si="27"/>
        <v>-11812.069343954887</v>
      </c>
      <c r="F121" s="82">
        <f t="shared" si="28"/>
        <v>-11812</v>
      </c>
      <c r="G121" s="82">
        <f t="shared" si="29"/>
        <v>-4.3977624001854565E-2</v>
      </c>
      <c r="H121" s="82"/>
      <c r="I121" s="82"/>
      <c r="J121" s="82"/>
      <c r="K121" s="82">
        <f t="shared" si="26"/>
        <v>-4.3977624001854565E-2</v>
      </c>
      <c r="M121" s="82"/>
      <c r="N121" s="82"/>
      <c r="O121" s="82">
        <f t="shared" ca="1" si="25"/>
        <v>-4.2572207197131964E-2</v>
      </c>
      <c r="P121" s="82">
        <f t="shared" si="30"/>
        <v>-8.1283638491157287E-3</v>
      </c>
      <c r="Q121" s="100">
        <f t="shared" si="31"/>
        <v>29594.248800000001</v>
      </c>
      <c r="R121" s="82">
        <f t="shared" si="21"/>
        <v>1.2851694534987486E-3</v>
      </c>
      <c r="S121" s="52">
        <v>1</v>
      </c>
      <c r="T121" s="82">
        <f t="shared" si="32"/>
        <v>1.2851694534987486E-3</v>
      </c>
      <c r="U121" s="71"/>
      <c r="Y121" s="85">
        <v>90</v>
      </c>
    </row>
    <row r="122" spans="1:25" s="52" customFormat="1" ht="12.95" customHeight="1" x14ac:dyDescent="0.2">
      <c r="A122" s="82" t="s">
        <v>37</v>
      </c>
      <c r="B122" s="84" t="s">
        <v>32</v>
      </c>
      <c r="C122" s="85">
        <v>44612.749499999998</v>
      </c>
      <c r="D122" s="85"/>
      <c r="E122" s="82">
        <f t="shared" si="27"/>
        <v>-11812.068240194298</v>
      </c>
      <c r="F122" s="82">
        <f t="shared" si="28"/>
        <v>-11812</v>
      </c>
      <c r="G122" s="82">
        <f t="shared" si="29"/>
        <v>-4.3277624004986137E-2</v>
      </c>
      <c r="H122" s="82"/>
      <c r="I122" s="82"/>
      <c r="J122" s="82"/>
      <c r="K122" s="82">
        <f t="shared" si="26"/>
        <v>-4.3277624004986137E-2</v>
      </c>
      <c r="M122" s="82"/>
      <c r="N122" s="82"/>
      <c r="O122" s="82">
        <f t="shared" ca="1" si="25"/>
        <v>-4.2572207197131964E-2</v>
      </c>
      <c r="P122" s="82">
        <f t="shared" si="30"/>
        <v>-8.1283638491157287E-3</v>
      </c>
      <c r="Q122" s="100">
        <f t="shared" si="31"/>
        <v>29594.249499999998</v>
      </c>
      <c r="R122" s="82">
        <f t="shared" si="21"/>
        <v>1.2354704895050591E-3</v>
      </c>
      <c r="S122" s="52">
        <v>1</v>
      </c>
      <c r="T122" s="82">
        <f t="shared" si="32"/>
        <v>1.2354704895050591E-3</v>
      </c>
      <c r="U122" s="71"/>
      <c r="Y122" s="85">
        <v>90</v>
      </c>
    </row>
    <row r="123" spans="1:25" s="52" customFormat="1" ht="12.95" customHeight="1" x14ac:dyDescent="0.2">
      <c r="A123" s="82" t="s">
        <v>37</v>
      </c>
      <c r="B123" s="84" t="s">
        <v>32</v>
      </c>
      <c r="C123" s="85">
        <v>44672.749900000003</v>
      </c>
      <c r="D123" s="85"/>
      <c r="E123" s="82">
        <f t="shared" si="27"/>
        <v>-11717.459558503522</v>
      </c>
      <c r="F123" s="82">
        <f t="shared" si="28"/>
        <v>-11717.5</v>
      </c>
      <c r="H123" s="82"/>
      <c r="I123" s="82"/>
      <c r="J123" s="82"/>
      <c r="K123" s="82"/>
      <c r="L123" s="82"/>
      <c r="M123" s="82"/>
      <c r="N123" s="82"/>
      <c r="O123" s="82">
        <f t="shared" ca="1" si="25"/>
        <v>-4.221193655091228E-2</v>
      </c>
      <c r="P123" s="82">
        <f t="shared" si="30"/>
        <v>-8.0861961356671168E-3</v>
      </c>
      <c r="Q123" s="100">
        <f t="shared" si="31"/>
        <v>29654.249900000003</v>
      </c>
      <c r="R123" s="82"/>
      <c r="T123" s="82">
        <f t="shared" si="32"/>
        <v>0</v>
      </c>
      <c r="U123" s="71">
        <v>6.7230619002657477E-2</v>
      </c>
      <c r="Y123" s="85">
        <v>90</v>
      </c>
    </row>
    <row r="124" spans="1:25" s="52" customFormat="1" ht="12.95" customHeight="1" x14ac:dyDescent="0.2">
      <c r="A124" s="91" t="s">
        <v>111</v>
      </c>
      <c r="B124" s="84"/>
      <c r="C124" s="85">
        <v>44877.842100000002</v>
      </c>
      <c r="D124" s="85"/>
      <c r="E124" s="82">
        <f t="shared" si="27"/>
        <v>-11394.070003316236</v>
      </c>
      <c r="F124" s="82">
        <f t="shared" si="28"/>
        <v>-11394</v>
      </c>
      <c r="G124" s="82">
        <f t="shared" ref="G124:G134" si="33">+C124-(C$7+F124*C$8)</f>
        <v>-4.439578800520394E-2</v>
      </c>
      <c r="H124" s="82"/>
      <c r="I124" s="82"/>
      <c r="J124" s="82"/>
      <c r="K124" s="82"/>
      <c r="M124" s="82">
        <f t="shared" ref="M124:M134" si="34">+G124</f>
        <v>-4.439578800520394E-2</v>
      </c>
      <c r="O124" s="82">
        <f t="shared" ca="1" si="25"/>
        <v>-4.0978629100625885E-2</v>
      </c>
      <c r="P124" s="82">
        <f t="shared" si="30"/>
        <v>-7.9357307523974501E-3</v>
      </c>
      <c r="Q124" s="100">
        <f t="shared" si="31"/>
        <v>29859.342100000002</v>
      </c>
      <c r="R124" s="82">
        <f t="shared" ref="R124:R134" si="35">+(P124-G124)^2</f>
        <v>1.3293357748779271E-3</v>
      </c>
      <c r="S124" s="52">
        <v>1</v>
      </c>
      <c r="T124" s="82">
        <f t="shared" si="32"/>
        <v>1.3293357748779271E-3</v>
      </c>
      <c r="U124" s="71"/>
      <c r="Y124" s="82"/>
    </row>
    <row r="125" spans="1:25" s="52" customFormat="1" ht="12.95" customHeight="1" x14ac:dyDescent="0.2">
      <c r="A125" s="91" t="s">
        <v>111</v>
      </c>
      <c r="B125" s="84"/>
      <c r="C125" s="85">
        <v>44898.7719</v>
      </c>
      <c r="D125" s="85"/>
      <c r="E125" s="82">
        <f t="shared" si="27"/>
        <v>-11361.067876896224</v>
      </c>
      <c r="F125" s="82">
        <f t="shared" si="28"/>
        <v>-11361</v>
      </c>
      <c r="G125" s="82">
        <f t="shared" si="33"/>
        <v>-4.3047222003224306E-2</v>
      </c>
      <c r="H125" s="82"/>
      <c r="I125" s="82"/>
      <c r="J125" s="82"/>
      <c r="K125" s="82"/>
      <c r="M125" s="82">
        <f t="shared" si="34"/>
        <v>-4.3047222003224306E-2</v>
      </c>
      <c r="O125" s="82">
        <f t="shared" ca="1" si="25"/>
        <v>-4.0852820303533294E-2</v>
      </c>
      <c r="P125" s="82">
        <f t="shared" si="30"/>
        <v>-7.9198500111234034E-3</v>
      </c>
      <c r="Q125" s="100">
        <f t="shared" si="31"/>
        <v>29880.2719</v>
      </c>
      <c r="R125" s="82">
        <f t="shared" si="35"/>
        <v>1.2339322630714352E-3</v>
      </c>
      <c r="S125" s="52">
        <v>1</v>
      </c>
      <c r="T125" s="82">
        <f t="shared" si="32"/>
        <v>1.2339322630714352E-3</v>
      </c>
      <c r="U125" s="71"/>
      <c r="Y125" s="82"/>
    </row>
    <row r="126" spans="1:25" s="52" customFormat="1" ht="12.95" customHeight="1" x14ac:dyDescent="0.2">
      <c r="A126" s="91" t="s">
        <v>111</v>
      </c>
      <c r="B126" s="84"/>
      <c r="C126" s="85">
        <v>44973.608999999997</v>
      </c>
      <c r="D126" s="85"/>
      <c r="E126" s="82">
        <f t="shared" si="27"/>
        <v>-11243.06467404158</v>
      </c>
      <c r="F126" s="82">
        <f t="shared" si="28"/>
        <v>-11243</v>
      </c>
      <c r="G126" s="82">
        <f t="shared" si="33"/>
        <v>-4.1015986003912985E-2</v>
      </c>
      <c r="H126" s="82"/>
      <c r="I126" s="82"/>
      <c r="J126" s="82"/>
      <c r="K126" s="82"/>
      <c r="M126" s="82">
        <f t="shared" si="34"/>
        <v>-4.1015986003912985E-2</v>
      </c>
      <c r="O126" s="82">
        <f t="shared" ca="1" si="25"/>
        <v>-4.0402958544232537E-2</v>
      </c>
      <c r="P126" s="82">
        <f t="shared" si="30"/>
        <v>-7.8622587726926429E-3</v>
      </c>
      <c r="Q126" s="100">
        <f t="shared" si="31"/>
        <v>29955.108999999997</v>
      </c>
      <c r="R126" s="82">
        <f t="shared" si="35"/>
        <v>1.0991696293221613E-3</v>
      </c>
      <c r="S126" s="52">
        <v>1</v>
      </c>
      <c r="T126" s="82">
        <f t="shared" si="32"/>
        <v>1.0991696293221613E-3</v>
      </c>
      <c r="U126" s="71"/>
      <c r="Y126" s="82"/>
    </row>
    <row r="127" spans="1:25" s="52" customFormat="1" ht="12.95" customHeight="1" x14ac:dyDescent="0.2">
      <c r="A127" s="91" t="s">
        <v>111</v>
      </c>
      <c r="B127" s="84"/>
      <c r="C127" s="85">
        <v>45675.6662</v>
      </c>
      <c r="D127" s="85"/>
      <c r="E127" s="82">
        <f t="shared" si="27"/>
        <v>-10136.060284678975</v>
      </c>
      <c r="F127" s="82">
        <f t="shared" si="28"/>
        <v>-10136</v>
      </c>
      <c r="G127" s="82">
        <f t="shared" si="33"/>
        <v>-3.8232272003369872E-2</v>
      </c>
      <c r="H127" s="82"/>
      <c r="I127" s="82"/>
      <c r="J127" s="82"/>
      <c r="K127" s="82"/>
      <c r="M127" s="82">
        <f t="shared" si="34"/>
        <v>-3.8232272003369872E-2</v>
      </c>
      <c r="O127" s="82">
        <f t="shared" ca="1" si="25"/>
        <v>-3.6182645259944898E-2</v>
      </c>
      <c r="P127" s="82">
        <f t="shared" si="30"/>
        <v>-7.2606662794451318E-3</v>
      </c>
      <c r="Q127" s="100">
        <f t="shared" si="31"/>
        <v>30657.1662</v>
      </c>
      <c r="R127" s="82">
        <f t="shared" si="35"/>
        <v>9.592403611182477E-4</v>
      </c>
      <c r="S127" s="52">
        <v>1</v>
      </c>
      <c r="T127" s="82">
        <f t="shared" si="32"/>
        <v>9.592403611182477E-4</v>
      </c>
      <c r="U127" s="71"/>
      <c r="Y127" s="82"/>
    </row>
    <row r="128" spans="1:25" s="52" customFormat="1" ht="12.95" customHeight="1" x14ac:dyDescent="0.2">
      <c r="A128" s="91" t="s">
        <v>111</v>
      </c>
      <c r="B128" s="84"/>
      <c r="C128" s="85">
        <v>45676.620600000002</v>
      </c>
      <c r="D128" s="85"/>
      <c r="E128" s="82">
        <f t="shared" si="27"/>
        <v>-10134.555385948201</v>
      </c>
      <c r="F128" s="82">
        <f t="shared" si="28"/>
        <v>-10134.5</v>
      </c>
      <c r="G128" s="82">
        <f t="shared" si="33"/>
        <v>-3.5125519003486261E-2</v>
      </c>
      <c r="H128" s="82"/>
      <c r="I128" s="82"/>
      <c r="J128" s="82"/>
      <c r="K128" s="82"/>
      <c r="M128" s="82">
        <f t="shared" si="34"/>
        <v>-3.5125519003486261E-2</v>
      </c>
      <c r="O128" s="82">
        <f t="shared" ca="1" si="25"/>
        <v>-3.6176926678258878E-2</v>
      </c>
      <c r="P128" s="82">
        <f t="shared" si="30"/>
        <v>-7.2597759400027731E-3</v>
      </c>
      <c r="Q128" s="100">
        <f t="shared" si="31"/>
        <v>30658.120600000002</v>
      </c>
      <c r="R128" s="82">
        <f t="shared" si="35"/>
        <v>7.7649963648007811E-4</v>
      </c>
      <c r="S128" s="52">
        <v>1</v>
      </c>
      <c r="T128" s="82">
        <f t="shared" si="32"/>
        <v>7.7649963648007811E-4</v>
      </c>
      <c r="U128" s="71"/>
      <c r="Y128" s="82"/>
    </row>
    <row r="129" spans="1:25" s="52" customFormat="1" ht="12.95" customHeight="1" x14ac:dyDescent="0.2">
      <c r="A129" s="91" t="s">
        <v>111</v>
      </c>
      <c r="B129" s="84"/>
      <c r="C129" s="85">
        <v>46803.586799999997</v>
      </c>
      <c r="D129" s="85"/>
      <c r="E129" s="82">
        <f t="shared" si="27"/>
        <v>-8357.5541244223823</v>
      </c>
      <c r="F129" s="82">
        <f t="shared" si="28"/>
        <v>-8357.5</v>
      </c>
      <c r="G129" s="82">
        <f t="shared" si="33"/>
        <v>-3.4325465006986633E-2</v>
      </c>
      <c r="H129" s="82"/>
      <c r="I129" s="82"/>
      <c r="J129" s="82"/>
      <c r="K129" s="82"/>
      <c r="M129" s="82">
        <f t="shared" si="34"/>
        <v>-3.4325465006986633E-2</v>
      </c>
      <c r="O129" s="82">
        <f t="shared" ca="1" si="25"/>
        <v>-2.940231357421268E-2</v>
      </c>
      <c r="P129" s="82">
        <f t="shared" si="30"/>
        <v>-6.0621380286874698E-3</v>
      </c>
      <c r="Q129" s="100">
        <f t="shared" si="31"/>
        <v>31785.086799999997</v>
      </c>
      <c r="R129" s="82">
        <f t="shared" si="35"/>
        <v>7.9881565188225328E-4</v>
      </c>
      <c r="S129" s="52">
        <v>1</v>
      </c>
      <c r="T129" s="82">
        <f t="shared" si="32"/>
        <v>7.9881565188225328E-4</v>
      </c>
      <c r="U129" s="71"/>
      <c r="Y129" s="82"/>
    </row>
    <row r="130" spans="1:25" s="52" customFormat="1" ht="12.95" customHeight="1" x14ac:dyDescent="0.2">
      <c r="A130" s="82" t="s">
        <v>150</v>
      </c>
      <c r="B130" s="84"/>
      <c r="C130" s="85">
        <v>52103.91</v>
      </c>
      <c r="D130" s="85"/>
      <c r="E130" s="82">
        <f t="shared" si="27"/>
        <v>0</v>
      </c>
      <c r="F130" s="82">
        <f t="shared" si="28"/>
        <v>0</v>
      </c>
      <c r="G130" s="82">
        <f t="shared" si="33"/>
        <v>0</v>
      </c>
      <c r="H130" s="82"/>
      <c r="I130" s="82"/>
      <c r="J130" s="82"/>
      <c r="K130" s="82"/>
      <c r="L130" s="82"/>
      <c r="M130" s="82">
        <f t="shared" si="34"/>
        <v>0</v>
      </c>
      <c r="N130" s="82"/>
      <c r="O130" s="82">
        <f t="shared" ca="1" si="25"/>
        <v>2.4597173864322371E-3</v>
      </c>
      <c r="P130" s="82">
        <f t="shared" si="30"/>
        <v>3.3998071862190323E-3</v>
      </c>
      <c r="Q130" s="100">
        <f t="shared" si="31"/>
        <v>37085.410000000003</v>
      </c>
      <c r="R130" s="82">
        <f t="shared" si="35"/>
        <v>1.1558688903466574E-5</v>
      </c>
      <c r="S130" s="52">
        <v>1</v>
      </c>
      <c r="T130" s="82">
        <f t="shared" si="32"/>
        <v>1.1558688903466574E-5</v>
      </c>
      <c r="U130" s="71"/>
      <c r="Y130" s="82"/>
    </row>
    <row r="131" spans="1:25" s="52" customFormat="1" ht="12.95" customHeight="1" x14ac:dyDescent="0.2">
      <c r="A131" s="92" t="s">
        <v>139</v>
      </c>
      <c r="B131" s="93" t="s">
        <v>32</v>
      </c>
      <c r="C131" s="94">
        <v>56996.753790000002</v>
      </c>
      <c r="D131" s="94">
        <v>1E-4</v>
      </c>
      <c r="E131" s="82">
        <f t="shared" si="27"/>
        <v>7715.0402445777045</v>
      </c>
      <c r="F131" s="82">
        <f t="shared" si="28"/>
        <v>7715</v>
      </c>
      <c r="G131" s="82">
        <f t="shared" si="33"/>
        <v>2.5522930001898203E-2</v>
      </c>
      <c r="H131" s="82"/>
      <c r="I131" s="82"/>
      <c r="J131" s="82"/>
      <c r="K131" s="82"/>
      <c r="M131" s="82">
        <f t="shared" si="34"/>
        <v>2.5522930001898203E-2</v>
      </c>
      <c r="O131" s="82">
        <f t="shared" ca="1" si="25"/>
        <v>3.1872289191562431E-2</v>
      </c>
      <c r="P131" s="82">
        <f t="shared" si="30"/>
        <v>1.7740395838547186E-2</v>
      </c>
      <c r="Q131" s="100">
        <f t="shared" si="31"/>
        <v>41978.253790000002</v>
      </c>
      <c r="R131" s="82">
        <f t="shared" si="35"/>
        <v>6.0567838003725722E-5</v>
      </c>
      <c r="S131" s="52">
        <v>1</v>
      </c>
      <c r="T131" s="82">
        <f t="shared" si="32"/>
        <v>6.0567838003725722E-5</v>
      </c>
      <c r="U131" s="71"/>
      <c r="Y131" s="82"/>
    </row>
    <row r="132" spans="1:25" s="52" customFormat="1" ht="12.95" customHeight="1" x14ac:dyDescent="0.2">
      <c r="A132" s="96" t="s">
        <v>141</v>
      </c>
      <c r="B132" s="99" t="s">
        <v>35</v>
      </c>
      <c r="C132" s="97">
        <v>60338.04376</v>
      </c>
      <c r="D132" s="97">
        <v>3.6999999999999999E-4</v>
      </c>
      <c r="E132" s="82">
        <f t="shared" si="27"/>
        <v>12983.589107723368</v>
      </c>
      <c r="F132" s="82">
        <f t="shared" si="28"/>
        <v>12983.5</v>
      </c>
      <c r="G132" s="82">
        <f t="shared" si="33"/>
        <v>5.6511716997192707E-2</v>
      </c>
      <c r="H132" s="82"/>
      <c r="I132" s="82"/>
      <c r="J132" s="82"/>
      <c r="K132" s="82"/>
      <c r="L132" s="82"/>
      <c r="M132" s="82">
        <f t="shared" si="34"/>
        <v>5.6511716997192707E-2</v>
      </c>
      <c r="N132" s="82"/>
      <c r="O132" s="82">
        <f t="shared" ca="1" si="25"/>
        <v>5.1957854266783218E-2</v>
      </c>
      <c r="P132" s="82">
        <f t="shared" si="30"/>
        <v>3.062599459937702E-2</v>
      </c>
      <c r="Q132" s="100">
        <f t="shared" si="31"/>
        <v>45319.54376</v>
      </c>
      <c r="R132" s="82">
        <f t="shared" si="35"/>
        <v>6.7007062405677667E-4</v>
      </c>
      <c r="S132" s="52">
        <v>1</v>
      </c>
      <c r="T132" s="82">
        <f t="shared" si="32"/>
        <v>6.7007062405677667E-4</v>
      </c>
      <c r="U132" s="71"/>
      <c r="Y132" s="95" t="s">
        <v>142</v>
      </c>
    </row>
    <row r="133" spans="1:25" s="52" customFormat="1" ht="12.95" customHeight="1" x14ac:dyDescent="0.2">
      <c r="A133" s="96" t="s">
        <v>141</v>
      </c>
      <c r="B133" s="99" t="s">
        <v>32</v>
      </c>
      <c r="C133" s="97">
        <v>60344.065300000002</v>
      </c>
      <c r="D133" s="97">
        <v>1.2999999999999999E-4</v>
      </c>
      <c r="E133" s="82">
        <f t="shared" si="27"/>
        <v>12993.083877110712</v>
      </c>
      <c r="F133" s="82">
        <f t="shared" si="28"/>
        <v>12993</v>
      </c>
      <c r="G133" s="82">
        <f t="shared" si="33"/>
        <v>5.3194485997664742E-2</v>
      </c>
      <c r="H133" s="82"/>
      <c r="I133" s="82"/>
      <c r="J133" s="82"/>
      <c r="K133" s="82"/>
      <c r="L133" s="82"/>
      <c r="M133" s="82">
        <f t="shared" si="34"/>
        <v>5.3194485997664742E-2</v>
      </c>
      <c r="N133" s="82"/>
      <c r="O133" s="82">
        <f t="shared" ca="1" si="25"/>
        <v>5.1994071950794724E-2</v>
      </c>
      <c r="P133" s="82">
        <f t="shared" si="30"/>
        <v>3.0651496412432783E-2</v>
      </c>
      <c r="Q133" s="100">
        <f t="shared" si="31"/>
        <v>45325.565300000002</v>
      </c>
      <c r="R133" s="82">
        <f t="shared" si="35"/>
        <v>5.0818637943987664E-4</v>
      </c>
      <c r="S133" s="52">
        <v>1</v>
      </c>
      <c r="T133" s="82">
        <f t="shared" si="32"/>
        <v>5.0818637943987664E-4</v>
      </c>
      <c r="U133" s="71"/>
      <c r="Y133" s="95" t="s">
        <v>142</v>
      </c>
    </row>
    <row r="134" spans="1:25" s="52" customFormat="1" ht="12.95" customHeight="1" x14ac:dyDescent="0.2">
      <c r="A134" s="96" t="s">
        <v>141</v>
      </c>
      <c r="B134" s="99" t="s">
        <v>32</v>
      </c>
      <c r="C134" s="97">
        <v>60351.04163</v>
      </c>
      <c r="D134" s="97">
        <v>1.2E-4</v>
      </c>
      <c r="E134" s="82">
        <f t="shared" si="27"/>
        <v>13004.08416018115</v>
      </c>
      <c r="F134" s="82">
        <f t="shared" si="28"/>
        <v>13004</v>
      </c>
      <c r="G134" s="82">
        <f t="shared" si="33"/>
        <v>5.3374007999082096E-2</v>
      </c>
      <c r="H134" s="82"/>
      <c r="I134" s="82"/>
      <c r="J134" s="82"/>
      <c r="K134" s="82"/>
      <c r="L134" s="82"/>
      <c r="M134" s="82">
        <f t="shared" si="34"/>
        <v>5.3374007999082096E-2</v>
      </c>
      <c r="N134" s="82"/>
      <c r="O134" s="82">
        <f t="shared" ca="1" si="25"/>
        <v>5.2036008216492249E-2</v>
      </c>
      <c r="P134" s="82">
        <f t="shared" si="30"/>
        <v>3.0681035022477519E-2</v>
      </c>
      <c r="Q134" s="100">
        <f t="shared" si="31"/>
        <v>45332.54163</v>
      </c>
      <c r="R134" s="82">
        <f t="shared" si="35"/>
        <v>5.1497102251690558E-4</v>
      </c>
      <c r="S134" s="52">
        <v>1</v>
      </c>
      <c r="T134" s="82">
        <f t="shared" si="32"/>
        <v>5.1497102251690558E-4</v>
      </c>
      <c r="U134" s="71"/>
      <c r="Y134" s="95" t="s">
        <v>142</v>
      </c>
    </row>
    <row r="135" spans="1:25" s="52" customFormat="1" ht="12.95" customHeight="1" x14ac:dyDescent="0.2">
      <c r="A135" s="82"/>
      <c r="B135" s="84"/>
      <c r="C135" s="85"/>
      <c r="D135" s="85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100"/>
      <c r="R135" s="82"/>
      <c r="T135" s="82"/>
      <c r="U135" s="71"/>
      <c r="Y135" s="82"/>
    </row>
    <row r="136" spans="1:25" s="52" customFormat="1" ht="12.95" customHeight="1" x14ac:dyDescent="0.2">
      <c r="A136" s="82"/>
      <c r="B136" s="84"/>
      <c r="C136" s="85"/>
      <c r="D136" s="85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100"/>
      <c r="R136" s="82"/>
      <c r="T136" s="82"/>
      <c r="U136" s="71"/>
      <c r="Y136" s="82"/>
    </row>
    <row r="137" spans="1:25" s="52" customFormat="1" ht="12.95" customHeight="1" x14ac:dyDescent="0.2">
      <c r="A137" s="82"/>
      <c r="B137" s="84"/>
      <c r="C137" s="85"/>
      <c r="D137" s="85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100"/>
      <c r="R137" s="82"/>
      <c r="T137" s="82"/>
      <c r="U137" s="71"/>
      <c r="Y137" s="82"/>
    </row>
    <row r="138" spans="1:25" s="52" customFormat="1" ht="12.95" customHeight="1" x14ac:dyDescent="0.2">
      <c r="A138" s="82"/>
      <c r="B138" s="84"/>
      <c r="C138" s="85"/>
      <c r="D138" s="85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100"/>
      <c r="R138" s="82"/>
      <c r="T138" s="82"/>
      <c r="U138" s="71"/>
      <c r="Y138" s="82"/>
    </row>
    <row r="139" spans="1:25" s="52" customFormat="1" ht="12.95" customHeight="1" x14ac:dyDescent="0.2">
      <c r="A139" s="82"/>
      <c r="B139" s="84"/>
      <c r="C139" s="85"/>
      <c r="D139" s="85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100"/>
      <c r="R139" s="82"/>
      <c r="T139" s="82"/>
      <c r="U139" s="71"/>
      <c r="Y139" s="82"/>
    </row>
    <row r="140" spans="1:25" s="52" customFormat="1" ht="12.95" customHeight="1" x14ac:dyDescent="0.2">
      <c r="A140" s="82"/>
      <c r="B140" s="84"/>
      <c r="C140" s="85"/>
      <c r="D140" s="85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100"/>
      <c r="R140" s="82"/>
      <c r="T140" s="82"/>
      <c r="U140" s="71"/>
      <c r="Y140" s="82"/>
    </row>
    <row r="141" spans="1:25" s="52" customFormat="1" ht="12.95" customHeight="1" x14ac:dyDescent="0.2">
      <c r="A141" s="82"/>
      <c r="B141" s="84"/>
      <c r="C141" s="85"/>
      <c r="D141" s="85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100"/>
      <c r="R141" s="82"/>
      <c r="T141" s="82"/>
      <c r="U141" s="71"/>
      <c r="Y141" s="82"/>
    </row>
    <row r="142" spans="1:25" s="52" customFormat="1" ht="12.95" customHeight="1" x14ac:dyDescent="0.2">
      <c r="A142" s="82"/>
      <c r="B142" s="84"/>
      <c r="C142" s="85"/>
      <c r="D142" s="85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100"/>
      <c r="R142" s="82"/>
      <c r="T142" s="82"/>
      <c r="U142" s="71"/>
      <c r="Y142" s="82"/>
    </row>
    <row r="143" spans="1:25" s="52" customFormat="1" ht="12.95" customHeight="1" x14ac:dyDescent="0.2">
      <c r="A143" s="82"/>
      <c r="B143" s="84"/>
      <c r="C143" s="85"/>
      <c r="D143" s="85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100"/>
      <c r="R143" s="82"/>
      <c r="T143" s="82"/>
      <c r="U143" s="71"/>
      <c r="Y143" s="82"/>
    </row>
    <row r="144" spans="1:25" s="52" customFormat="1" ht="12.95" customHeight="1" x14ac:dyDescent="0.2">
      <c r="A144" s="82"/>
      <c r="B144" s="84"/>
      <c r="C144" s="85"/>
      <c r="D144" s="85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100"/>
      <c r="R144" s="82"/>
      <c r="T144" s="82"/>
      <c r="U144" s="71"/>
      <c r="Y144" s="82"/>
    </row>
    <row r="145" spans="1:25" s="52" customFormat="1" ht="12.95" customHeight="1" x14ac:dyDescent="0.2">
      <c r="A145" s="82"/>
      <c r="B145" s="84"/>
      <c r="C145" s="85"/>
      <c r="D145" s="85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100"/>
      <c r="R145" s="82"/>
      <c r="T145" s="82"/>
      <c r="U145" s="71"/>
      <c r="Y145" s="82"/>
    </row>
    <row r="146" spans="1:25" s="52" customFormat="1" ht="12.95" customHeight="1" x14ac:dyDescent="0.2">
      <c r="A146" s="82"/>
      <c r="B146" s="84"/>
      <c r="C146" s="85"/>
      <c r="D146" s="85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100"/>
      <c r="R146" s="82"/>
      <c r="T146" s="82"/>
      <c r="U146" s="71"/>
      <c r="Y146" s="82"/>
    </row>
    <row r="147" spans="1:25" s="52" customFormat="1" ht="12.95" customHeight="1" x14ac:dyDescent="0.2">
      <c r="A147" s="82"/>
      <c r="B147" s="84"/>
      <c r="C147" s="85"/>
      <c r="D147" s="85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100"/>
      <c r="R147" s="82"/>
      <c r="T147" s="82"/>
      <c r="U147" s="71"/>
      <c r="Y147" s="82"/>
    </row>
    <row r="148" spans="1:25" s="52" customFormat="1" ht="12.95" customHeight="1" x14ac:dyDescent="0.2">
      <c r="A148" s="82"/>
      <c r="B148" s="84"/>
      <c r="C148" s="85"/>
      <c r="D148" s="85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100"/>
      <c r="R148" s="82"/>
      <c r="T148" s="82"/>
      <c r="U148" s="71"/>
      <c r="Y148" s="82"/>
    </row>
    <row r="149" spans="1:25" s="52" customFormat="1" ht="12.95" customHeight="1" x14ac:dyDescent="0.2">
      <c r="A149" s="82"/>
      <c r="B149" s="84"/>
      <c r="C149" s="85"/>
      <c r="D149" s="85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100"/>
      <c r="R149" s="82"/>
      <c r="T149" s="82"/>
      <c r="U149" s="71"/>
      <c r="Y149" s="82"/>
    </row>
    <row r="150" spans="1:25" s="52" customFormat="1" ht="12.95" customHeight="1" x14ac:dyDescent="0.2">
      <c r="A150" s="82"/>
      <c r="B150" s="84"/>
      <c r="C150" s="85"/>
      <c r="D150" s="85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100"/>
      <c r="R150" s="82"/>
      <c r="T150" s="82"/>
      <c r="U150" s="71"/>
      <c r="Y150" s="82"/>
    </row>
    <row r="151" spans="1:25" s="52" customFormat="1" ht="12.95" customHeight="1" x14ac:dyDescent="0.2">
      <c r="A151" s="82"/>
      <c r="B151" s="84"/>
      <c r="C151" s="85"/>
      <c r="D151" s="85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100"/>
      <c r="R151" s="82"/>
      <c r="T151" s="82"/>
      <c r="U151" s="71"/>
      <c r="Y151" s="82"/>
    </row>
    <row r="152" spans="1:25" s="52" customFormat="1" ht="12.95" customHeight="1" x14ac:dyDescent="0.2">
      <c r="A152" s="82"/>
      <c r="B152" s="84"/>
      <c r="C152" s="85"/>
      <c r="D152" s="85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100"/>
      <c r="R152" s="82"/>
      <c r="T152" s="82"/>
      <c r="U152" s="71"/>
      <c r="Y152" s="82"/>
    </row>
    <row r="153" spans="1:25" s="52" customFormat="1" ht="12.95" customHeight="1" x14ac:dyDescent="0.2">
      <c r="A153" s="82"/>
      <c r="B153" s="84"/>
      <c r="C153" s="85"/>
      <c r="D153" s="85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100"/>
      <c r="R153" s="82"/>
      <c r="T153" s="82"/>
      <c r="U153" s="71"/>
      <c r="Y153" s="82"/>
    </row>
    <row r="154" spans="1:25" s="52" customFormat="1" ht="12.95" customHeight="1" x14ac:dyDescent="0.2">
      <c r="A154" s="82"/>
      <c r="B154" s="84"/>
      <c r="C154" s="85"/>
      <c r="D154" s="85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100"/>
      <c r="R154" s="82"/>
      <c r="T154" s="82"/>
      <c r="U154" s="71"/>
      <c r="Y154" s="82"/>
    </row>
    <row r="155" spans="1:25" s="52" customFormat="1" ht="12.95" customHeight="1" x14ac:dyDescent="0.2">
      <c r="A155" s="82"/>
      <c r="B155" s="84"/>
      <c r="C155" s="85"/>
      <c r="D155" s="85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100"/>
      <c r="R155" s="82"/>
      <c r="T155" s="82"/>
      <c r="U155" s="71"/>
      <c r="Y155" s="82"/>
    </row>
    <row r="156" spans="1:25" s="52" customFormat="1" ht="12.95" customHeight="1" x14ac:dyDescent="0.2">
      <c r="A156" s="82"/>
      <c r="B156" s="84"/>
      <c r="C156" s="85"/>
      <c r="D156" s="85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100"/>
      <c r="R156" s="82"/>
      <c r="T156" s="82"/>
      <c r="U156" s="71"/>
      <c r="Y156" s="82"/>
    </row>
    <row r="157" spans="1:25" s="52" customFormat="1" ht="12.95" customHeight="1" x14ac:dyDescent="0.2">
      <c r="A157" s="82"/>
      <c r="B157" s="84"/>
      <c r="C157" s="85"/>
      <c r="D157" s="85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100"/>
      <c r="R157" s="82"/>
      <c r="T157" s="82"/>
      <c r="U157" s="71"/>
      <c r="Y157" s="82"/>
    </row>
    <row r="158" spans="1:25" s="52" customFormat="1" ht="12.95" customHeight="1" x14ac:dyDescent="0.2">
      <c r="A158" s="82"/>
      <c r="B158" s="84"/>
      <c r="C158" s="85"/>
      <c r="D158" s="85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100"/>
      <c r="R158" s="82"/>
      <c r="T158" s="82"/>
      <c r="U158" s="71"/>
      <c r="Y158" s="82"/>
    </row>
    <row r="159" spans="1:25" s="52" customFormat="1" ht="12.95" customHeight="1" x14ac:dyDescent="0.2">
      <c r="A159" s="82"/>
      <c r="B159" s="84"/>
      <c r="C159" s="85"/>
      <c r="D159" s="85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100"/>
      <c r="R159" s="82"/>
      <c r="T159" s="82"/>
      <c r="U159" s="71"/>
      <c r="Y159" s="82"/>
    </row>
    <row r="160" spans="1:25" s="52" customFormat="1" ht="12.95" customHeight="1" x14ac:dyDescent="0.2">
      <c r="A160" s="82"/>
      <c r="B160" s="84"/>
      <c r="C160" s="85"/>
      <c r="D160" s="85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100"/>
      <c r="R160" s="82"/>
      <c r="T160" s="82"/>
      <c r="U160" s="71"/>
      <c r="Y160" s="82"/>
    </row>
    <row r="161" spans="1:25" s="52" customFormat="1" ht="12.95" customHeight="1" x14ac:dyDescent="0.2">
      <c r="A161" s="82"/>
      <c r="B161" s="84"/>
      <c r="C161" s="85"/>
      <c r="D161" s="85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100"/>
      <c r="R161" s="82"/>
      <c r="T161" s="82"/>
      <c r="U161" s="71"/>
      <c r="Y161" s="82"/>
    </row>
    <row r="162" spans="1:25" s="52" customFormat="1" ht="12.95" customHeight="1" x14ac:dyDescent="0.2">
      <c r="A162" s="82"/>
      <c r="B162" s="84"/>
      <c r="C162" s="85"/>
      <c r="D162" s="85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100"/>
      <c r="R162" s="82"/>
      <c r="T162" s="82"/>
      <c r="U162" s="71"/>
      <c r="Y162" s="82"/>
    </row>
    <row r="163" spans="1:25" s="52" customFormat="1" ht="12.95" customHeight="1" x14ac:dyDescent="0.2">
      <c r="A163" s="82"/>
      <c r="B163" s="84"/>
      <c r="C163" s="85"/>
      <c r="D163" s="85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100"/>
      <c r="R163" s="82"/>
      <c r="T163" s="82"/>
      <c r="U163" s="71"/>
      <c r="Y163" s="82"/>
    </row>
    <row r="164" spans="1:25" s="52" customFormat="1" ht="12.95" customHeight="1" x14ac:dyDescent="0.2">
      <c r="A164" s="82"/>
      <c r="B164" s="84"/>
      <c r="C164" s="85"/>
      <c r="D164" s="85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100"/>
      <c r="R164" s="82"/>
      <c r="T164" s="82"/>
      <c r="U164" s="71"/>
      <c r="Y164" s="82"/>
    </row>
    <row r="165" spans="1:25" s="52" customFormat="1" ht="12.95" customHeight="1" x14ac:dyDescent="0.2">
      <c r="A165" s="82"/>
      <c r="B165" s="84"/>
      <c r="C165" s="85"/>
      <c r="D165" s="85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100"/>
      <c r="R165" s="82"/>
      <c r="T165" s="82"/>
      <c r="U165" s="71"/>
      <c r="Y165" s="82"/>
    </row>
    <row r="166" spans="1:25" s="52" customFormat="1" ht="12.95" customHeight="1" x14ac:dyDescent="0.2">
      <c r="A166" s="82"/>
      <c r="B166" s="84"/>
      <c r="C166" s="85"/>
      <c r="D166" s="85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100"/>
      <c r="R166" s="82"/>
      <c r="T166" s="82"/>
      <c r="U166" s="71"/>
      <c r="Y166" s="82"/>
    </row>
    <row r="167" spans="1:25" s="52" customFormat="1" ht="12.95" customHeight="1" x14ac:dyDescent="0.2">
      <c r="A167" s="82"/>
      <c r="B167" s="84"/>
      <c r="C167" s="85"/>
      <c r="D167" s="85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100"/>
      <c r="R167" s="82"/>
      <c r="T167" s="82"/>
      <c r="U167" s="71"/>
      <c r="Y167" s="82"/>
    </row>
    <row r="168" spans="1:25" s="52" customFormat="1" ht="12.95" customHeight="1" x14ac:dyDescent="0.2">
      <c r="A168" s="82"/>
      <c r="B168" s="84"/>
      <c r="C168" s="85"/>
      <c r="D168" s="85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100"/>
      <c r="R168" s="82"/>
      <c r="T168" s="82"/>
      <c r="U168" s="71"/>
      <c r="Y168" s="82"/>
    </row>
    <row r="169" spans="1:25" s="52" customFormat="1" ht="12.95" customHeight="1" x14ac:dyDescent="0.2">
      <c r="A169" s="82"/>
      <c r="B169" s="84"/>
      <c r="C169" s="85"/>
      <c r="D169" s="85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100"/>
      <c r="R169" s="82"/>
      <c r="T169" s="82"/>
      <c r="U169" s="71"/>
      <c r="Y169" s="82"/>
    </row>
    <row r="170" spans="1:25" s="52" customFormat="1" ht="12.95" customHeight="1" x14ac:dyDescent="0.2">
      <c r="A170" s="82"/>
      <c r="B170" s="84"/>
      <c r="C170" s="85"/>
      <c r="D170" s="85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100"/>
      <c r="R170" s="82"/>
      <c r="T170" s="82"/>
      <c r="U170" s="71"/>
      <c r="Y170" s="82"/>
    </row>
    <row r="171" spans="1:25" s="52" customFormat="1" ht="12.95" customHeight="1" x14ac:dyDescent="0.2">
      <c r="A171" s="82"/>
      <c r="B171" s="84"/>
      <c r="C171" s="85"/>
      <c r="D171" s="85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100"/>
      <c r="R171" s="82"/>
      <c r="T171" s="82"/>
      <c r="U171" s="71"/>
      <c r="Y171" s="82"/>
    </row>
    <row r="172" spans="1:25" s="52" customFormat="1" ht="12.95" customHeight="1" x14ac:dyDescent="0.2">
      <c r="A172" s="82"/>
      <c r="B172" s="84"/>
      <c r="C172" s="85"/>
      <c r="D172" s="85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100"/>
      <c r="R172" s="82"/>
      <c r="T172" s="82"/>
      <c r="U172" s="71"/>
      <c r="Y172" s="82"/>
    </row>
    <row r="173" spans="1:25" s="52" customFormat="1" ht="12.95" customHeight="1" x14ac:dyDescent="0.2">
      <c r="A173" s="82"/>
      <c r="B173" s="84"/>
      <c r="C173" s="85"/>
      <c r="D173" s="85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100"/>
      <c r="R173" s="82"/>
      <c r="T173" s="82"/>
      <c r="U173" s="71"/>
      <c r="Y173" s="82"/>
    </row>
    <row r="174" spans="1:25" s="52" customFormat="1" ht="12.95" customHeight="1" x14ac:dyDescent="0.2">
      <c r="A174" s="82"/>
      <c r="B174" s="84"/>
      <c r="C174" s="85"/>
      <c r="D174" s="85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100"/>
      <c r="R174" s="82"/>
      <c r="T174" s="82"/>
      <c r="U174" s="71"/>
      <c r="Y174" s="82"/>
    </row>
    <row r="175" spans="1:25" s="52" customFormat="1" ht="12.95" customHeight="1" x14ac:dyDescent="0.2">
      <c r="A175" s="82"/>
      <c r="B175" s="84"/>
      <c r="C175" s="85"/>
      <c r="D175" s="85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100"/>
      <c r="R175" s="82"/>
      <c r="T175" s="82"/>
      <c r="U175" s="71"/>
      <c r="Y175" s="82"/>
    </row>
    <row r="176" spans="1:25" s="52" customFormat="1" ht="12.95" customHeight="1" x14ac:dyDescent="0.2">
      <c r="A176" s="82"/>
      <c r="B176" s="84"/>
      <c r="C176" s="85"/>
      <c r="D176" s="85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100"/>
      <c r="R176" s="82"/>
      <c r="T176" s="82"/>
      <c r="U176" s="71"/>
      <c r="Y176" s="82"/>
    </row>
    <row r="177" spans="1:25" s="52" customFormat="1" ht="12.95" customHeight="1" x14ac:dyDescent="0.2">
      <c r="A177" s="82"/>
      <c r="B177" s="84"/>
      <c r="C177" s="85"/>
      <c r="D177" s="85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100"/>
      <c r="R177" s="82"/>
      <c r="T177" s="82"/>
      <c r="U177" s="71"/>
      <c r="Y177" s="82"/>
    </row>
    <row r="178" spans="1:25" s="52" customFormat="1" ht="12.95" customHeight="1" x14ac:dyDescent="0.2">
      <c r="A178" s="82"/>
      <c r="B178" s="84"/>
      <c r="C178" s="85"/>
      <c r="D178" s="85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100"/>
      <c r="R178" s="82"/>
      <c r="T178" s="82"/>
      <c r="U178" s="71"/>
      <c r="Y178" s="82"/>
    </row>
    <row r="179" spans="1:25" s="52" customFormat="1" ht="12.95" customHeight="1" x14ac:dyDescent="0.2">
      <c r="A179" s="82"/>
      <c r="B179" s="84"/>
      <c r="C179" s="85"/>
      <c r="D179" s="85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100"/>
      <c r="R179" s="82"/>
      <c r="T179" s="82"/>
      <c r="U179" s="71"/>
      <c r="Y179" s="82"/>
    </row>
    <row r="180" spans="1:25" s="52" customFormat="1" ht="12.95" customHeight="1" x14ac:dyDescent="0.2">
      <c r="A180" s="82"/>
      <c r="B180" s="84"/>
      <c r="C180" s="85"/>
      <c r="D180" s="85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100"/>
      <c r="R180" s="82"/>
      <c r="T180" s="82"/>
      <c r="U180" s="71"/>
      <c r="Y180" s="82"/>
    </row>
    <row r="181" spans="1:25" s="52" customFormat="1" ht="12.95" customHeight="1" x14ac:dyDescent="0.2">
      <c r="A181" s="82"/>
      <c r="B181" s="84"/>
      <c r="C181" s="85"/>
      <c r="D181" s="85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100"/>
      <c r="R181" s="82"/>
      <c r="T181" s="82"/>
      <c r="U181" s="71"/>
      <c r="Y181" s="82"/>
    </row>
    <row r="182" spans="1:25" s="52" customFormat="1" ht="12.95" customHeight="1" x14ac:dyDescent="0.2">
      <c r="A182" s="82"/>
      <c r="B182" s="84"/>
      <c r="C182" s="85"/>
      <c r="D182" s="85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100"/>
      <c r="R182" s="82"/>
      <c r="T182" s="82"/>
      <c r="U182" s="71"/>
      <c r="Y182" s="82"/>
    </row>
    <row r="183" spans="1:25" s="52" customFormat="1" ht="12.95" customHeight="1" x14ac:dyDescent="0.2">
      <c r="A183" s="82"/>
      <c r="B183" s="84"/>
      <c r="C183" s="85"/>
      <c r="D183" s="85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100"/>
      <c r="R183" s="82"/>
      <c r="T183" s="82"/>
      <c r="U183" s="71"/>
      <c r="Y183" s="82"/>
    </row>
    <row r="184" spans="1:25" s="52" customFormat="1" ht="12.95" customHeight="1" x14ac:dyDescent="0.2">
      <c r="A184" s="82"/>
      <c r="B184" s="84"/>
      <c r="C184" s="85"/>
      <c r="D184" s="85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100"/>
      <c r="R184" s="82"/>
      <c r="T184" s="82"/>
      <c r="U184" s="71"/>
      <c r="Y184" s="82"/>
    </row>
    <row r="185" spans="1:25" s="52" customFormat="1" ht="12.95" customHeight="1" x14ac:dyDescent="0.2">
      <c r="A185" s="82"/>
      <c r="B185" s="84"/>
      <c r="C185" s="85"/>
      <c r="D185" s="85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100"/>
      <c r="R185" s="82"/>
      <c r="T185" s="82"/>
      <c r="U185" s="71"/>
      <c r="Y185" s="82"/>
    </row>
    <row r="186" spans="1:25" s="52" customFormat="1" ht="12.95" customHeight="1" x14ac:dyDescent="0.2">
      <c r="A186" s="82"/>
      <c r="B186" s="84"/>
      <c r="C186" s="85"/>
      <c r="D186" s="85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100"/>
      <c r="R186" s="82"/>
      <c r="T186" s="82"/>
      <c r="U186" s="71"/>
      <c r="Y186" s="82"/>
    </row>
    <row r="187" spans="1:25" s="52" customFormat="1" ht="12.95" customHeight="1" x14ac:dyDescent="0.2">
      <c r="A187" s="82"/>
      <c r="B187" s="84"/>
      <c r="C187" s="85"/>
      <c r="D187" s="85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100"/>
      <c r="R187" s="82"/>
      <c r="T187" s="82"/>
      <c r="U187" s="71"/>
      <c r="Y187" s="82"/>
    </row>
    <row r="188" spans="1:25" s="52" customFormat="1" ht="12.95" customHeight="1" x14ac:dyDescent="0.2">
      <c r="A188" s="82"/>
      <c r="B188" s="84"/>
      <c r="C188" s="85"/>
      <c r="D188" s="85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100"/>
      <c r="R188" s="82"/>
      <c r="T188" s="82"/>
      <c r="U188" s="71"/>
      <c r="Y188" s="82"/>
    </row>
    <row r="189" spans="1:25" s="52" customFormat="1" ht="12.95" customHeight="1" x14ac:dyDescent="0.2">
      <c r="A189" s="82"/>
      <c r="B189" s="84"/>
      <c r="C189" s="85"/>
      <c r="D189" s="85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100"/>
      <c r="R189" s="82"/>
      <c r="T189" s="82"/>
      <c r="U189" s="71"/>
      <c r="Y189" s="82"/>
    </row>
    <row r="190" spans="1:25" s="52" customFormat="1" ht="12.95" customHeight="1" x14ac:dyDescent="0.2">
      <c r="A190" s="82"/>
      <c r="B190" s="84"/>
      <c r="C190" s="85"/>
      <c r="D190" s="85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100"/>
      <c r="R190" s="82"/>
      <c r="T190" s="82"/>
      <c r="U190" s="71"/>
      <c r="Y190" s="82"/>
    </row>
    <row r="191" spans="1:25" s="52" customFormat="1" ht="12.95" customHeight="1" x14ac:dyDescent="0.2">
      <c r="A191" s="82"/>
      <c r="B191" s="84"/>
      <c r="C191" s="85"/>
      <c r="D191" s="85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100"/>
      <c r="R191" s="82"/>
      <c r="T191" s="82"/>
      <c r="U191" s="71"/>
      <c r="Y191" s="82"/>
    </row>
    <row r="192" spans="1:25" s="52" customFormat="1" ht="12.95" customHeight="1" x14ac:dyDescent="0.2">
      <c r="A192" s="82"/>
      <c r="B192" s="84"/>
      <c r="C192" s="85"/>
      <c r="D192" s="85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100"/>
      <c r="R192" s="82"/>
      <c r="T192" s="82"/>
      <c r="U192" s="71"/>
      <c r="Y192" s="82"/>
    </row>
    <row r="193" spans="1:25" s="52" customFormat="1" ht="12.95" customHeight="1" x14ac:dyDescent="0.2">
      <c r="A193" s="82"/>
      <c r="B193" s="84"/>
      <c r="C193" s="85"/>
      <c r="D193" s="85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100"/>
      <c r="R193" s="82"/>
      <c r="T193" s="82"/>
      <c r="U193" s="71"/>
      <c r="Y193" s="82"/>
    </row>
    <row r="194" spans="1:25" s="52" customFormat="1" ht="12.95" customHeight="1" x14ac:dyDescent="0.2">
      <c r="A194" s="82"/>
      <c r="B194" s="84"/>
      <c r="C194" s="85"/>
      <c r="D194" s="85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100"/>
      <c r="R194" s="82"/>
      <c r="T194" s="82"/>
      <c r="U194" s="71"/>
      <c r="Y194" s="82"/>
    </row>
    <row r="195" spans="1:25" s="52" customFormat="1" ht="12.95" customHeight="1" x14ac:dyDescent="0.2">
      <c r="A195" s="82"/>
      <c r="B195" s="84"/>
      <c r="C195" s="85"/>
      <c r="D195" s="85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100"/>
      <c r="R195" s="82"/>
      <c r="T195" s="82"/>
      <c r="U195" s="71"/>
      <c r="Y195" s="82"/>
    </row>
    <row r="196" spans="1:25" s="52" customFormat="1" ht="12.95" customHeight="1" x14ac:dyDescent="0.2">
      <c r="A196" s="82"/>
      <c r="B196" s="84"/>
      <c r="C196" s="85"/>
      <c r="D196" s="85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100"/>
      <c r="R196" s="82"/>
      <c r="T196" s="82"/>
      <c r="U196" s="71"/>
      <c r="Y196" s="82"/>
    </row>
    <row r="197" spans="1:25" s="52" customFormat="1" ht="12.95" customHeight="1" x14ac:dyDescent="0.2">
      <c r="A197" s="82"/>
      <c r="B197" s="84"/>
      <c r="C197" s="85"/>
      <c r="D197" s="85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100"/>
      <c r="R197" s="82"/>
      <c r="T197" s="82"/>
      <c r="U197" s="71"/>
      <c r="Y197" s="82"/>
    </row>
    <row r="198" spans="1:25" s="52" customFormat="1" ht="12.95" customHeight="1" x14ac:dyDescent="0.2">
      <c r="A198" s="82"/>
      <c r="B198" s="84"/>
      <c r="C198" s="85"/>
      <c r="D198" s="85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100"/>
      <c r="R198" s="82"/>
      <c r="T198" s="82"/>
      <c r="U198" s="71"/>
      <c r="Y198" s="82"/>
    </row>
    <row r="199" spans="1:25" s="52" customFormat="1" ht="12.95" customHeight="1" x14ac:dyDescent="0.2">
      <c r="A199" s="82"/>
      <c r="B199" s="84"/>
      <c r="C199" s="85"/>
      <c r="D199" s="85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100"/>
      <c r="R199" s="82"/>
      <c r="T199" s="82"/>
      <c r="U199" s="71"/>
      <c r="Y199" s="82"/>
    </row>
    <row r="200" spans="1:25" s="52" customFormat="1" ht="12.95" customHeight="1" x14ac:dyDescent="0.2">
      <c r="A200" s="82"/>
      <c r="B200" s="84"/>
      <c r="C200" s="85"/>
      <c r="D200" s="85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100"/>
      <c r="R200" s="82"/>
      <c r="T200" s="82"/>
      <c r="U200" s="71"/>
      <c r="Y200" s="82"/>
    </row>
    <row r="201" spans="1:25" s="52" customFormat="1" ht="12.95" customHeight="1" x14ac:dyDescent="0.2">
      <c r="A201" s="82"/>
      <c r="B201" s="84"/>
      <c r="C201" s="85"/>
      <c r="D201" s="85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100"/>
      <c r="R201" s="82"/>
      <c r="T201" s="82"/>
      <c r="U201" s="71"/>
      <c r="Y201" s="82"/>
    </row>
    <row r="202" spans="1:25" s="52" customFormat="1" ht="12.95" customHeight="1" x14ac:dyDescent="0.2">
      <c r="A202" s="82"/>
      <c r="B202" s="84"/>
      <c r="C202" s="85"/>
      <c r="D202" s="85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100"/>
      <c r="R202" s="82"/>
      <c r="T202" s="82"/>
      <c r="U202" s="71"/>
      <c r="Y202" s="82"/>
    </row>
    <row r="203" spans="1:25" s="52" customFormat="1" ht="12.95" customHeight="1" x14ac:dyDescent="0.2">
      <c r="A203" s="82"/>
      <c r="B203" s="84"/>
      <c r="C203" s="85"/>
      <c r="D203" s="85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100"/>
      <c r="R203" s="82"/>
      <c r="T203" s="82"/>
      <c r="U203" s="71"/>
      <c r="Y203" s="82"/>
    </row>
    <row r="204" spans="1:25" s="52" customFormat="1" ht="12.95" customHeight="1" x14ac:dyDescent="0.2">
      <c r="A204" s="82"/>
      <c r="B204" s="84"/>
      <c r="C204" s="85"/>
      <c r="D204" s="85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100"/>
      <c r="R204" s="82"/>
      <c r="T204" s="82"/>
      <c r="U204" s="71"/>
      <c r="Y204" s="82"/>
    </row>
    <row r="205" spans="1:25" s="52" customFormat="1" ht="12.95" customHeight="1" x14ac:dyDescent="0.2">
      <c r="A205" s="82"/>
      <c r="B205" s="84"/>
      <c r="C205" s="85"/>
      <c r="D205" s="85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100"/>
      <c r="R205" s="82"/>
      <c r="T205" s="82"/>
      <c r="U205" s="71"/>
      <c r="Y205" s="82"/>
    </row>
    <row r="206" spans="1:25" s="52" customFormat="1" ht="12.95" customHeight="1" x14ac:dyDescent="0.2">
      <c r="A206" s="82"/>
      <c r="B206" s="84"/>
      <c r="C206" s="85"/>
      <c r="D206" s="85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100"/>
      <c r="R206" s="82"/>
      <c r="T206" s="82"/>
      <c r="U206" s="71"/>
      <c r="Y206" s="82"/>
    </row>
    <row r="207" spans="1:25" s="52" customFormat="1" ht="12.95" customHeight="1" x14ac:dyDescent="0.2">
      <c r="A207" s="82"/>
      <c r="B207" s="84"/>
      <c r="C207" s="85"/>
      <c r="D207" s="85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100"/>
      <c r="R207" s="82"/>
      <c r="T207" s="82"/>
      <c r="U207" s="71"/>
      <c r="Y207" s="82"/>
    </row>
    <row r="208" spans="1:25" s="52" customFormat="1" ht="12.95" customHeight="1" x14ac:dyDescent="0.2">
      <c r="A208" s="82"/>
      <c r="B208" s="84"/>
      <c r="C208" s="85"/>
      <c r="D208" s="85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100"/>
      <c r="R208" s="82"/>
      <c r="T208" s="82"/>
      <c r="U208" s="71"/>
      <c r="Y208" s="82"/>
    </row>
    <row r="209" spans="1:25" s="52" customFormat="1" ht="12.95" customHeight="1" x14ac:dyDescent="0.2">
      <c r="A209" s="82"/>
      <c r="B209" s="84"/>
      <c r="C209" s="85"/>
      <c r="D209" s="85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100"/>
      <c r="R209" s="82"/>
      <c r="T209" s="82"/>
      <c r="U209" s="71"/>
      <c r="Y209" s="82"/>
    </row>
    <row r="210" spans="1:25" s="52" customFormat="1" ht="12.95" customHeight="1" x14ac:dyDescent="0.2">
      <c r="A210" s="82"/>
      <c r="B210" s="84"/>
      <c r="C210" s="85"/>
      <c r="D210" s="85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100"/>
      <c r="R210" s="82"/>
      <c r="T210" s="82"/>
      <c r="U210" s="71"/>
      <c r="Y210" s="82"/>
    </row>
    <row r="211" spans="1:25" s="52" customFormat="1" ht="12.95" customHeight="1" x14ac:dyDescent="0.2">
      <c r="A211" s="82"/>
      <c r="B211" s="84"/>
      <c r="C211" s="85"/>
      <c r="D211" s="85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100"/>
      <c r="R211" s="82"/>
      <c r="T211" s="82"/>
      <c r="U211" s="71"/>
      <c r="Y211" s="82"/>
    </row>
    <row r="212" spans="1:25" s="52" customFormat="1" ht="12.95" customHeight="1" x14ac:dyDescent="0.2">
      <c r="A212" s="82"/>
      <c r="B212" s="84"/>
      <c r="C212" s="85"/>
      <c r="D212" s="85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00"/>
      <c r="R212" s="82"/>
      <c r="T212" s="82"/>
      <c r="U212" s="71"/>
      <c r="Y212" s="82"/>
    </row>
    <row r="213" spans="1:25" s="52" customFormat="1" ht="12.95" customHeight="1" x14ac:dyDescent="0.2">
      <c r="A213" s="82"/>
      <c r="B213" s="84"/>
      <c r="C213" s="85"/>
      <c r="D213" s="85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100"/>
      <c r="R213" s="82"/>
      <c r="T213" s="82"/>
      <c r="U213" s="71"/>
      <c r="Y213" s="82"/>
    </row>
    <row r="214" spans="1:25" s="52" customFormat="1" ht="12.95" customHeight="1" x14ac:dyDescent="0.2">
      <c r="A214" s="82"/>
      <c r="B214" s="84"/>
      <c r="C214" s="85"/>
      <c r="D214" s="85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100"/>
      <c r="R214" s="82"/>
      <c r="T214" s="82"/>
      <c r="U214" s="71"/>
      <c r="Y214" s="82"/>
    </row>
    <row r="215" spans="1:25" s="52" customFormat="1" ht="12.95" customHeight="1" x14ac:dyDescent="0.2">
      <c r="A215" s="82"/>
      <c r="B215" s="84"/>
      <c r="C215" s="85"/>
      <c r="D215" s="85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100"/>
      <c r="R215" s="82"/>
      <c r="T215" s="82"/>
      <c r="U215" s="71"/>
      <c r="Y215" s="82"/>
    </row>
    <row r="216" spans="1:25" s="52" customFormat="1" ht="12.95" customHeight="1" x14ac:dyDescent="0.2">
      <c r="A216" s="82"/>
      <c r="B216" s="84"/>
      <c r="C216" s="85"/>
      <c r="D216" s="85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100"/>
      <c r="R216" s="82"/>
      <c r="T216" s="82"/>
      <c r="U216" s="71"/>
      <c r="Y216" s="82"/>
    </row>
    <row r="217" spans="1:25" s="52" customFormat="1" ht="12.95" customHeight="1" x14ac:dyDescent="0.2">
      <c r="A217" s="82"/>
      <c r="B217" s="84"/>
      <c r="C217" s="85"/>
      <c r="D217" s="85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100"/>
      <c r="R217" s="82"/>
      <c r="T217" s="82"/>
      <c r="U217" s="71"/>
      <c r="Y217" s="82"/>
    </row>
    <row r="218" spans="1:25" s="52" customFormat="1" ht="12.95" customHeight="1" x14ac:dyDescent="0.2">
      <c r="A218" s="82"/>
      <c r="B218" s="84"/>
      <c r="C218" s="85"/>
      <c r="D218" s="85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100"/>
      <c r="R218" s="82"/>
      <c r="T218" s="82"/>
      <c r="U218" s="71"/>
      <c r="Y218" s="82"/>
    </row>
    <row r="219" spans="1:25" s="52" customFormat="1" ht="12.95" customHeight="1" x14ac:dyDescent="0.2">
      <c r="A219" s="82"/>
      <c r="B219" s="84"/>
      <c r="C219" s="85"/>
      <c r="D219" s="85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100"/>
      <c r="R219" s="82"/>
      <c r="T219" s="82"/>
      <c r="U219" s="71"/>
      <c r="Y219" s="82"/>
    </row>
    <row r="220" spans="1:25" s="52" customFormat="1" ht="12.95" customHeight="1" x14ac:dyDescent="0.2">
      <c r="A220" s="82"/>
      <c r="B220" s="84"/>
      <c r="C220" s="85"/>
      <c r="D220" s="85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100"/>
      <c r="R220" s="82"/>
      <c r="T220" s="82"/>
      <c r="U220" s="71"/>
      <c r="Y220" s="82"/>
    </row>
    <row r="221" spans="1:25" s="52" customFormat="1" ht="12.95" customHeight="1" x14ac:dyDescent="0.2">
      <c r="A221" s="82"/>
      <c r="B221" s="84"/>
      <c r="C221" s="85"/>
      <c r="D221" s="85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100"/>
      <c r="R221" s="82"/>
      <c r="T221" s="82"/>
      <c r="U221" s="71"/>
      <c r="Y221" s="82"/>
    </row>
    <row r="222" spans="1:25" s="52" customFormat="1" ht="12.95" customHeight="1" x14ac:dyDescent="0.2">
      <c r="A222" s="82"/>
      <c r="B222" s="84"/>
      <c r="C222" s="85"/>
      <c r="D222" s="85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100"/>
      <c r="R222" s="82"/>
      <c r="T222" s="82"/>
      <c r="U222" s="71"/>
      <c r="Y222" s="82"/>
    </row>
    <row r="223" spans="1:25" s="52" customFormat="1" ht="12.95" customHeight="1" x14ac:dyDescent="0.2">
      <c r="A223" s="82"/>
      <c r="B223" s="84"/>
      <c r="C223" s="85"/>
      <c r="D223" s="85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100"/>
      <c r="R223" s="82"/>
      <c r="T223" s="82"/>
      <c r="U223" s="71"/>
      <c r="Y223" s="82"/>
    </row>
    <row r="224" spans="1:25" s="52" customFormat="1" ht="12.95" customHeight="1" x14ac:dyDescent="0.2">
      <c r="A224" s="82"/>
      <c r="B224" s="84"/>
      <c r="C224" s="85"/>
      <c r="D224" s="85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100"/>
      <c r="R224" s="82"/>
      <c r="T224" s="82"/>
      <c r="U224" s="71"/>
      <c r="Y224" s="82"/>
    </row>
    <row r="225" spans="1:25" s="52" customFormat="1" ht="12.95" customHeight="1" x14ac:dyDescent="0.2">
      <c r="A225" s="82"/>
      <c r="B225" s="84"/>
      <c r="C225" s="85"/>
      <c r="D225" s="85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100"/>
      <c r="R225" s="82"/>
      <c r="T225" s="82"/>
      <c r="U225" s="71"/>
      <c r="Y225" s="82"/>
    </row>
    <row r="226" spans="1:25" s="52" customFormat="1" ht="12.95" customHeight="1" x14ac:dyDescent="0.2">
      <c r="A226" s="82"/>
      <c r="B226" s="84"/>
      <c r="C226" s="85"/>
      <c r="D226" s="85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100"/>
      <c r="R226" s="82"/>
      <c r="T226" s="82"/>
      <c r="U226" s="71"/>
      <c r="Y226" s="82"/>
    </row>
    <row r="227" spans="1:25" s="52" customFormat="1" ht="12.95" customHeight="1" x14ac:dyDescent="0.2">
      <c r="A227" s="82"/>
      <c r="B227" s="84"/>
      <c r="C227" s="85"/>
      <c r="D227" s="85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100"/>
      <c r="R227" s="82"/>
      <c r="T227" s="82"/>
      <c r="U227" s="71"/>
      <c r="Y227" s="82"/>
    </row>
    <row r="228" spans="1:25" s="52" customFormat="1" ht="12.95" customHeight="1" x14ac:dyDescent="0.2">
      <c r="A228" s="82"/>
      <c r="B228" s="84"/>
      <c r="C228" s="85"/>
      <c r="D228" s="85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100"/>
      <c r="R228" s="82"/>
      <c r="T228" s="82"/>
      <c r="U228" s="71"/>
      <c r="Y228" s="82"/>
    </row>
    <row r="229" spans="1:25" s="52" customFormat="1" ht="12.95" customHeight="1" x14ac:dyDescent="0.2">
      <c r="A229" s="82"/>
      <c r="B229" s="84"/>
      <c r="C229" s="85"/>
      <c r="D229" s="85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100"/>
      <c r="R229" s="82"/>
      <c r="T229" s="82"/>
      <c r="U229" s="71"/>
      <c r="Y229" s="82"/>
    </row>
    <row r="230" spans="1:25" s="52" customFormat="1" ht="12.95" customHeight="1" x14ac:dyDescent="0.2">
      <c r="A230" s="82"/>
      <c r="B230" s="84"/>
      <c r="C230" s="85"/>
      <c r="D230" s="85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100"/>
      <c r="R230" s="82"/>
      <c r="T230" s="82"/>
      <c r="U230" s="71"/>
      <c r="Y230" s="82"/>
    </row>
    <row r="231" spans="1:25" s="52" customFormat="1" ht="12.95" customHeight="1" x14ac:dyDescent="0.2">
      <c r="A231" s="82"/>
      <c r="B231" s="84"/>
      <c r="C231" s="85"/>
      <c r="D231" s="85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100"/>
      <c r="R231" s="82"/>
      <c r="T231" s="82"/>
      <c r="U231" s="71"/>
      <c r="Y231" s="82"/>
    </row>
    <row r="232" spans="1:25" s="52" customFormat="1" ht="12.95" customHeight="1" x14ac:dyDescent="0.2">
      <c r="A232" s="82"/>
      <c r="B232" s="84"/>
      <c r="C232" s="85"/>
      <c r="D232" s="85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100"/>
      <c r="R232" s="82"/>
      <c r="T232" s="82"/>
      <c r="U232" s="71"/>
      <c r="Y232" s="82"/>
    </row>
    <row r="233" spans="1:25" s="52" customFormat="1" ht="12.95" customHeight="1" x14ac:dyDescent="0.2">
      <c r="A233" s="82"/>
      <c r="B233" s="84"/>
      <c r="C233" s="85"/>
      <c r="D233" s="85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100"/>
      <c r="R233" s="82"/>
      <c r="T233" s="82"/>
      <c r="U233" s="71"/>
      <c r="Y233" s="82"/>
    </row>
    <row r="234" spans="1:25" s="52" customFormat="1" ht="12.95" customHeight="1" x14ac:dyDescent="0.2">
      <c r="A234" s="82"/>
      <c r="B234" s="84"/>
      <c r="C234" s="85"/>
      <c r="D234" s="85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100"/>
      <c r="R234" s="82"/>
      <c r="T234" s="82"/>
      <c r="U234" s="71"/>
      <c r="Y234" s="82"/>
    </row>
    <row r="235" spans="1:25" s="52" customFormat="1" ht="12.95" customHeight="1" x14ac:dyDescent="0.2">
      <c r="A235" s="82"/>
      <c r="B235" s="84"/>
      <c r="C235" s="85"/>
      <c r="D235" s="85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100"/>
      <c r="R235" s="82"/>
      <c r="T235" s="82"/>
      <c r="U235" s="71"/>
      <c r="Y235" s="82"/>
    </row>
    <row r="236" spans="1:25" s="52" customFormat="1" ht="12.95" customHeight="1" x14ac:dyDescent="0.2">
      <c r="A236" s="82"/>
      <c r="B236" s="84"/>
      <c r="C236" s="85"/>
      <c r="D236" s="85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100"/>
      <c r="R236" s="82"/>
      <c r="T236" s="82"/>
      <c r="U236" s="71"/>
      <c r="Y236" s="82"/>
    </row>
    <row r="237" spans="1:25" s="52" customFormat="1" ht="12.95" customHeight="1" x14ac:dyDescent="0.2">
      <c r="A237" s="82"/>
      <c r="B237" s="84"/>
      <c r="C237" s="85"/>
      <c r="D237" s="85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100"/>
      <c r="R237" s="82"/>
      <c r="T237" s="82"/>
      <c r="U237" s="71"/>
      <c r="Y237" s="82"/>
    </row>
    <row r="238" spans="1:25" s="52" customFormat="1" ht="12.95" customHeight="1" x14ac:dyDescent="0.2">
      <c r="A238" s="82"/>
      <c r="B238" s="84"/>
      <c r="C238" s="85"/>
      <c r="D238" s="85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100"/>
      <c r="R238" s="82"/>
      <c r="T238" s="82"/>
      <c r="U238" s="71"/>
      <c r="Y238" s="82"/>
    </row>
    <row r="239" spans="1:25" s="52" customFormat="1" ht="12.95" customHeight="1" x14ac:dyDescent="0.2">
      <c r="A239" s="82"/>
      <c r="B239" s="84"/>
      <c r="C239" s="85"/>
      <c r="D239" s="85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100"/>
      <c r="R239" s="82"/>
      <c r="T239" s="82"/>
      <c r="U239" s="71"/>
      <c r="Y239" s="82"/>
    </row>
    <row r="240" spans="1:25" s="52" customFormat="1" ht="12.95" customHeight="1" x14ac:dyDescent="0.2">
      <c r="A240" s="82"/>
      <c r="B240" s="84"/>
      <c r="C240" s="85"/>
      <c r="D240" s="85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100"/>
      <c r="R240" s="82"/>
      <c r="T240" s="82"/>
      <c r="U240" s="71"/>
      <c r="Y240" s="82"/>
    </row>
    <row r="241" spans="1:25" s="52" customFormat="1" ht="12.95" customHeight="1" x14ac:dyDescent="0.2">
      <c r="A241" s="82"/>
      <c r="B241" s="84"/>
      <c r="C241" s="85"/>
      <c r="D241" s="85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100"/>
      <c r="R241" s="82"/>
      <c r="T241" s="82"/>
      <c r="U241" s="71"/>
      <c r="Y241" s="82"/>
    </row>
    <row r="242" spans="1:25" s="52" customFormat="1" ht="12.95" customHeight="1" x14ac:dyDescent="0.2">
      <c r="A242" s="82"/>
      <c r="B242" s="84"/>
      <c r="C242" s="85"/>
      <c r="D242" s="85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100"/>
      <c r="R242" s="82"/>
      <c r="T242" s="82"/>
      <c r="U242" s="71"/>
      <c r="Y242" s="82"/>
    </row>
    <row r="243" spans="1:25" s="52" customFormat="1" ht="12.95" customHeight="1" x14ac:dyDescent="0.2">
      <c r="A243" s="82"/>
      <c r="B243" s="84"/>
      <c r="C243" s="85"/>
      <c r="D243" s="85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100"/>
      <c r="R243" s="82"/>
      <c r="T243" s="82"/>
      <c r="U243" s="71"/>
      <c r="Y243" s="82"/>
    </row>
    <row r="244" spans="1:25" s="52" customFormat="1" ht="12.95" customHeight="1" x14ac:dyDescent="0.2">
      <c r="A244" s="82"/>
      <c r="B244" s="82"/>
      <c r="C244" s="85"/>
      <c r="D244" s="85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100"/>
      <c r="R244" s="82"/>
      <c r="T244" s="82"/>
      <c r="U244" s="71"/>
      <c r="Y244" s="82"/>
    </row>
    <row r="245" spans="1:25" s="52" customFormat="1" ht="12.95" customHeight="1" x14ac:dyDescent="0.2">
      <c r="A245" s="82"/>
      <c r="B245" s="82"/>
      <c r="C245" s="85"/>
      <c r="D245" s="85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100"/>
      <c r="R245" s="82"/>
      <c r="T245" s="82"/>
      <c r="U245" s="71"/>
      <c r="Y245" s="82"/>
    </row>
    <row r="246" spans="1:25" s="52" customFormat="1" ht="12.95" customHeight="1" x14ac:dyDescent="0.2">
      <c r="A246" s="82"/>
      <c r="B246" s="82"/>
      <c r="C246" s="85"/>
      <c r="D246" s="85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100"/>
      <c r="R246" s="82"/>
      <c r="T246" s="82"/>
      <c r="U246" s="71"/>
      <c r="Y246" s="82"/>
    </row>
    <row r="247" spans="1:25" s="52" customFormat="1" ht="12.95" customHeight="1" x14ac:dyDescent="0.2">
      <c r="A247" s="82"/>
      <c r="B247" s="82"/>
      <c r="C247" s="85"/>
      <c r="D247" s="85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100"/>
      <c r="R247" s="82"/>
      <c r="T247" s="82"/>
      <c r="U247" s="71"/>
      <c r="Y247" s="82"/>
    </row>
    <row r="248" spans="1:25" s="52" customFormat="1" ht="12.95" customHeight="1" x14ac:dyDescent="0.2">
      <c r="A248" s="82"/>
      <c r="B248" s="82"/>
      <c r="C248" s="85"/>
      <c r="D248" s="85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100"/>
      <c r="R248" s="82"/>
      <c r="T248" s="82"/>
      <c r="U248" s="71"/>
      <c r="Y248" s="82"/>
    </row>
    <row r="249" spans="1:25" s="52" customFormat="1" ht="12.95" customHeight="1" x14ac:dyDescent="0.2">
      <c r="A249" s="82"/>
      <c r="B249" s="82"/>
      <c r="C249" s="85"/>
      <c r="D249" s="85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100"/>
      <c r="R249" s="82"/>
      <c r="T249" s="82"/>
      <c r="U249" s="71"/>
      <c r="Y249" s="82"/>
    </row>
    <row r="250" spans="1:25" s="52" customFormat="1" ht="12.95" customHeight="1" x14ac:dyDescent="0.2">
      <c r="A250" s="82"/>
      <c r="B250" s="82"/>
      <c r="C250" s="85"/>
      <c r="D250" s="85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100"/>
      <c r="R250" s="82"/>
      <c r="T250" s="82"/>
      <c r="U250" s="71"/>
      <c r="Y250" s="82"/>
    </row>
    <row r="251" spans="1:25" s="52" customFormat="1" ht="12.95" customHeight="1" x14ac:dyDescent="0.2">
      <c r="A251" s="82"/>
      <c r="B251" s="82"/>
      <c r="C251" s="85"/>
      <c r="D251" s="85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100"/>
      <c r="R251" s="82"/>
      <c r="T251" s="82"/>
      <c r="U251" s="71"/>
      <c r="Y251" s="82"/>
    </row>
    <row r="252" spans="1:25" s="52" customFormat="1" ht="12.95" customHeight="1" x14ac:dyDescent="0.2">
      <c r="A252" s="82"/>
      <c r="B252" s="82"/>
      <c r="C252" s="85"/>
      <c r="D252" s="85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100"/>
      <c r="R252" s="82"/>
      <c r="T252" s="82"/>
      <c r="U252" s="71"/>
      <c r="Y252" s="82"/>
    </row>
    <row r="253" spans="1:25" s="52" customFormat="1" ht="12.95" customHeight="1" x14ac:dyDescent="0.2">
      <c r="A253" s="82"/>
      <c r="B253" s="82"/>
      <c r="C253" s="85"/>
      <c r="D253" s="85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100"/>
      <c r="R253" s="82"/>
      <c r="T253" s="82"/>
      <c r="U253" s="71"/>
      <c r="Y253" s="82"/>
    </row>
    <row r="254" spans="1:25" s="52" customFormat="1" ht="12.95" customHeight="1" x14ac:dyDescent="0.2">
      <c r="A254" s="82"/>
      <c r="B254" s="82"/>
      <c r="C254" s="85"/>
      <c r="D254" s="85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100"/>
      <c r="R254" s="82"/>
      <c r="T254" s="82"/>
      <c r="U254" s="71"/>
      <c r="Y254" s="82"/>
    </row>
    <row r="255" spans="1:25" s="52" customFormat="1" ht="12.95" customHeight="1" x14ac:dyDescent="0.2">
      <c r="A255" s="82"/>
      <c r="B255" s="82"/>
      <c r="C255" s="85"/>
      <c r="D255" s="85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100"/>
      <c r="R255" s="82"/>
      <c r="T255" s="82"/>
      <c r="U255" s="71"/>
      <c r="Y255" s="82"/>
    </row>
    <row r="256" spans="1:25" s="52" customFormat="1" ht="12.95" customHeight="1" x14ac:dyDescent="0.2">
      <c r="A256" s="82"/>
      <c r="B256" s="82"/>
      <c r="C256" s="85"/>
      <c r="D256" s="85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100"/>
      <c r="R256" s="82"/>
      <c r="T256" s="82"/>
      <c r="U256" s="71"/>
      <c r="Y256" s="82"/>
    </row>
    <row r="257" spans="1:25" s="52" customFormat="1" ht="12.95" customHeight="1" x14ac:dyDescent="0.2">
      <c r="A257" s="82"/>
      <c r="B257" s="82"/>
      <c r="C257" s="85"/>
      <c r="D257" s="85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100"/>
      <c r="R257" s="82"/>
      <c r="T257" s="82"/>
      <c r="U257" s="71"/>
      <c r="Y257" s="82"/>
    </row>
    <row r="258" spans="1:25" s="52" customFormat="1" ht="12.95" customHeight="1" x14ac:dyDescent="0.2">
      <c r="A258" s="82"/>
      <c r="B258" s="82"/>
      <c r="C258" s="85"/>
      <c r="D258" s="85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100"/>
      <c r="R258" s="82"/>
      <c r="T258" s="82"/>
      <c r="U258" s="71"/>
      <c r="Y258" s="82"/>
    </row>
    <row r="259" spans="1:25" s="52" customFormat="1" ht="12.95" customHeight="1" x14ac:dyDescent="0.2">
      <c r="A259" s="82"/>
      <c r="B259" s="82"/>
      <c r="C259" s="85"/>
      <c r="D259" s="85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100"/>
      <c r="R259" s="82"/>
      <c r="T259" s="82"/>
      <c r="U259" s="71"/>
      <c r="Y259" s="82"/>
    </row>
    <row r="260" spans="1:25" s="52" customFormat="1" ht="12.95" customHeight="1" x14ac:dyDescent="0.2">
      <c r="A260" s="82"/>
      <c r="B260" s="82"/>
      <c r="C260" s="85"/>
      <c r="D260" s="85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100"/>
      <c r="R260" s="82"/>
      <c r="T260" s="82"/>
      <c r="U260" s="71"/>
      <c r="Y260" s="82"/>
    </row>
    <row r="261" spans="1:25" s="52" customFormat="1" ht="12.95" customHeight="1" x14ac:dyDescent="0.2">
      <c r="A261" s="82"/>
      <c r="B261" s="82"/>
      <c r="C261" s="85"/>
      <c r="D261" s="85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100"/>
      <c r="R261" s="82"/>
      <c r="T261" s="82"/>
      <c r="U261" s="71"/>
      <c r="Y261" s="82"/>
    </row>
    <row r="262" spans="1:25" s="52" customFormat="1" ht="12.95" customHeight="1" x14ac:dyDescent="0.2">
      <c r="A262" s="82"/>
      <c r="B262" s="82"/>
      <c r="C262" s="85"/>
      <c r="D262" s="85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100"/>
      <c r="R262" s="82"/>
      <c r="T262" s="82"/>
      <c r="U262" s="71"/>
      <c r="Y262" s="82"/>
    </row>
    <row r="263" spans="1:25" s="52" customFormat="1" ht="12.95" customHeight="1" x14ac:dyDescent="0.2">
      <c r="A263" s="82"/>
      <c r="B263" s="82"/>
      <c r="C263" s="85"/>
      <c r="D263" s="85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100"/>
      <c r="R263" s="82"/>
      <c r="T263" s="82"/>
      <c r="U263" s="71"/>
      <c r="Y263" s="82"/>
    </row>
    <row r="264" spans="1:25" s="52" customFormat="1" ht="12.95" customHeight="1" x14ac:dyDescent="0.2">
      <c r="A264" s="82"/>
      <c r="B264" s="82"/>
      <c r="C264" s="85"/>
      <c r="D264" s="85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100"/>
      <c r="R264" s="82"/>
      <c r="T264" s="82"/>
      <c r="U264" s="71"/>
      <c r="Y264" s="82"/>
    </row>
    <row r="265" spans="1:25" s="52" customFormat="1" ht="12.95" customHeight="1" x14ac:dyDescent="0.2">
      <c r="A265" s="82"/>
      <c r="B265" s="82"/>
      <c r="C265" s="85"/>
      <c r="D265" s="85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100"/>
      <c r="R265" s="82"/>
      <c r="T265" s="82"/>
      <c r="U265" s="71"/>
      <c r="Y265" s="82"/>
    </row>
    <row r="266" spans="1:25" s="52" customFormat="1" ht="12.95" customHeight="1" x14ac:dyDescent="0.2">
      <c r="A266" s="82"/>
      <c r="B266" s="82"/>
      <c r="C266" s="85"/>
      <c r="D266" s="85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T266" s="82"/>
      <c r="U266" s="71"/>
      <c r="Y266" s="82"/>
    </row>
    <row r="267" spans="1:25" s="52" customFormat="1" ht="12.95" customHeight="1" x14ac:dyDescent="0.2">
      <c r="A267" s="82"/>
      <c r="B267" s="82"/>
      <c r="C267" s="85"/>
      <c r="D267" s="85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T267" s="82"/>
      <c r="U267" s="71"/>
      <c r="Y267" s="82"/>
    </row>
    <row r="268" spans="1:25" s="52" customFormat="1" ht="12.95" customHeight="1" x14ac:dyDescent="0.2">
      <c r="A268" s="82"/>
      <c r="B268" s="82"/>
      <c r="C268" s="85"/>
      <c r="D268" s="85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T268" s="82"/>
      <c r="U268" s="71"/>
      <c r="Y268" s="82"/>
    </row>
    <row r="269" spans="1:25" s="52" customFormat="1" ht="12.95" customHeight="1" x14ac:dyDescent="0.2">
      <c r="A269" s="82"/>
      <c r="B269" s="82"/>
      <c r="C269" s="85"/>
      <c r="D269" s="85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T269" s="82"/>
      <c r="U269" s="71"/>
      <c r="Y269" s="82"/>
    </row>
    <row r="270" spans="1:25" s="52" customFormat="1" ht="12.95" customHeight="1" x14ac:dyDescent="0.2">
      <c r="A270" s="82"/>
      <c r="B270" s="82"/>
      <c r="C270" s="85"/>
      <c r="D270" s="85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T270" s="82"/>
      <c r="U270" s="71"/>
      <c r="Y270" s="82"/>
    </row>
    <row r="271" spans="1:25" s="52" customFormat="1" ht="12.95" customHeight="1" x14ac:dyDescent="0.2">
      <c r="A271" s="82"/>
      <c r="B271" s="82"/>
      <c r="C271" s="85"/>
      <c r="D271" s="85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T271" s="82"/>
      <c r="U271" s="71"/>
      <c r="Y271" s="82"/>
    </row>
    <row r="272" spans="1:25" s="52" customFormat="1" ht="12.95" customHeight="1" x14ac:dyDescent="0.2">
      <c r="A272" s="82"/>
      <c r="B272" s="82"/>
      <c r="C272" s="85"/>
      <c r="D272" s="85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T272" s="82"/>
      <c r="U272" s="71"/>
      <c r="Y272" s="82"/>
    </row>
    <row r="273" spans="1:25" s="52" customFormat="1" ht="12.95" customHeight="1" x14ac:dyDescent="0.2">
      <c r="A273" s="82"/>
      <c r="B273" s="82"/>
      <c r="C273" s="85"/>
      <c r="D273" s="85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T273" s="82"/>
      <c r="U273" s="71"/>
      <c r="Y273" s="82"/>
    </row>
    <row r="274" spans="1:25" s="52" customFormat="1" ht="12.95" customHeight="1" x14ac:dyDescent="0.2">
      <c r="A274" s="82"/>
      <c r="B274" s="82"/>
      <c r="C274" s="85"/>
      <c r="D274" s="85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T274" s="82"/>
      <c r="U274" s="71"/>
      <c r="Y274" s="82"/>
    </row>
    <row r="275" spans="1:25" s="52" customFormat="1" ht="12.95" customHeight="1" x14ac:dyDescent="0.2">
      <c r="A275" s="82"/>
      <c r="B275" s="82"/>
      <c r="C275" s="85"/>
      <c r="D275" s="85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T275" s="82"/>
      <c r="U275" s="71"/>
      <c r="Y275" s="82"/>
    </row>
    <row r="276" spans="1:25" s="52" customFormat="1" ht="12.95" customHeight="1" x14ac:dyDescent="0.2">
      <c r="A276" s="82"/>
      <c r="B276" s="82"/>
      <c r="C276" s="85"/>
      <c r="D276" s="85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T276" s="82"/>
      <c r="U276" s="71"/>
      <c r="Y276" s="82"/>
    </row>
    <row r="277" spans="1:25" s="52" customFormat="1" ht="12.95" customHeight="1" x14ac:dyDescent="0.2">
      <c r="A277" s="82"/>
      <c r="B277" s="82"/>
      <c r="C277" s="85"/>
      <c r="D277" s="85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T277" s="82"/>
      <c r="U277" s="71"/>
      <c r="Y277" s="82"/>
    </row>
    <row r="278" spans="1:25" s="52" customFormat="1" ht="12.95" customHeight="1" x14ac:dyDescent="0.2">
      <c r="A278" s="82"/>
      <c r="B278" s="82"/>
      <c r="C278" s="85"/>
      <c r="D278" s="85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T278" s="82"/>
      <c r="U278" s="71"/>
      <c r="Y278" s="82"/>
    </row>
    <row r="279" spans="1:25" s="52" customFormat="1" ht="12.95" customHeight="1" x14ac:dyDescent="0.2">
      <c r="A279" s="82"/>
      <c r="B279" s="82"/>
      <c r="C279" s="85"/>
      <c r="D279" s="85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T279" s="82"/>
      <c r="U279" s="71"/>
      <c r="Y279" s="82"/>
    </row>
    <row r="280" spans="1:25" s="52" customFormat="1" ht="12.95" customHeight="1" x14ac:dyDescent="0.2">
      <c r="A280" s="82"/>
      <c r="B280" s="82"/>
      <c r="C280" s="85"/>
      <c r="D280" s="85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T280" s="82"/>
      <c r="U280" s="71"/>
      <c r="Y280" s="82"/>
    </row>
    <row r="281" spans="1:25" s="52" customFormat="1" ht="12.95" customHeight="1" x14ac:dyDescent="0.2">
      <c r="A281" s="82"/>
      <c r="B281" s="82"/>
      <c r="C281" s="85"/>
      <c r="D281" s="85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T281" s="82"/>
      <c r="U281" s="71"/>
      <c r="Y281" s="82"/>
    </row>
    <row r="282" spans="1:25" s="52" customFormat="1" ht="12.95" customHeight="1" x14ac:dyDescent="0.2">
      <c r="A282" s="82"/>
      <c r="B282" s="82"/>
      <c r="C282" s="85"/>
      <c r="D282" s="85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T282" s="82"/>
      <c r="U282" s="71"/>
      <c r="Y282" s="82"/>
    </row>
    <row r="283" spans="1:25" s="52" customFormat="1" ht="12.95" customHeight="1" x14ac:dyDescent="0.2">
      <c r="A283" s="82"/>
      <c r="B283" s="82"/>
      <c r="C283" s="85"/>
      <c r="D283" s="85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T283" s="82"/>
      <c r="U283" s="71"/>
      <c r="Y283" s="82"/>
    </row>
    <row r="284" spans="1:25" s="52" customFormat="1" ht="12.95" customHeight="1" x14ac:dyDescent="0.2">
      <c r="A284" s="82"/>
      <c r="B284" s="82"/>
      <c r="C284" s="85"/>
      <c r="D284" s="85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T284" s="82"/>
      <c r="U284" s="71"/>
      <c r="Y284" s="82"/>
    </row>
    <row r="285" spans="1:25" s="52" customFormat="1" ht="12.95" customHeight="1" x14ac:dyDescent="0.2">
      <c r="A285" s="82"/>
      <c r="B285" s="82"/>
      <c r="C285" s="85"/>
      <c r="D285" s="85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T285" s="82"/>
      <c r="U285" s="71"/>
      <c r="Y285" s="82"/>
    </row>
    <row r="286" spans="1:25" s="52" customFormat="1" ht="12.95" customHeight="1" x14ac:dyDescent="0.2">
      <c r="A286" s="82"/>
      <c r="B286" s="82"/>
      <c r="C286" s="85"/>
      <c r="D286" s="85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T286" s="82"/>
      <c r="U286" s="71"/>
      <c r="Y286" s="82"/>
    </row>
    <row r="287" spans="1:25" s="52" customFormat="1" ht="12.95" customHeight="1" x14ac:dyDescent="0.2">
      <c r="A287" s="82"/>
      <c r="B287" s="82"/>
      <c r="C287" s="85"/>
      <c r="D287" s="85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T287" s="82"/>
      <c r="U287" s="71"/>
      <c r="Y287" s="82"/>
    </row>
    <row r="288" spans="1:25" s="52" customFormat="1" ht="12.95" customHeight="1" x14ac:dyDescent="0.2">
      <c r="A288" s="82"/>
      <c r="B288" s="82"/>
      <c r="C288" s="85"/>
      <c r="D288" s="85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T288" s="82"/>
      <c r="U288" s="71"/>
      <c r="Y288" s="82"/>
    </row>
    <row r="289" spans="1:25" s="52" customFormat="1" ht="12.95" customHeight="1" x14ac:dyDescent="0.2">
      <c r="A289" s="82"/>
      <c r="B289" s="82"/>
      <c r="C289" s="85"/>
      <c r="D289" s="85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T289" s="82"/>
      <c r="U289" s="71"/>
      <c r="Y289" s="82"/>
    </row>
    <row r="290" spans="1:25" s="52" customFormat="1" ht="12.95" customHeight="1" x14ac:dyDescent="0.2">
      <c r="A290" s="82"/>
      <c r="B290" s="82"/>
      <c r="C290" s="85"/>
      <c r="D290" s="85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T290" s="82"/>
      <c r="U290" s="71"/>
      <c r="Y290" s="82"/>
    </row>
    <row r="291" spans="1:25" s="52" customFormat="1" ht="12.95" customHeight="1" x14ac:dyDescent="0.2">
      <c r="A291" s="82"/>
      <c r="B291" s="82"/>
      <c r="C291" s="85"/>
      <c r="D291" s="85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T291" s="82"/>
      <c r="U291" s="71"/>
      <c r="Y291" s="82"/>
    </row>
    <row r="292" spans="1:25" s="52" customFormat="1" ht="12.95" customHeight="1" x14ac:dyDescent="0.2">
      <c r="A292" s="82"/>
      <c r="B292" s="82"/>
      <c r="C292" s="85"/>
      <c r="D292" s="85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T292" s="82"/>
      <c r="U292" s="71"/>
      <c r="Y292" s="82"/>
    </row>
    <row r="293" spans="1:25" s="52" customFormat="1" ht="12.95" customHeight="1" x14ac:dyDescent="0.2">
      <c r="A293" s="82"/>
      <c r="B293" s="82"/>
      <c r="C293" s="85"/>
      <c r="D293" s="85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T293" s="82"/>
      <c r="U293" s="71"/>
      <c r="Y293" s="82"/>
    </row>
    <row r="294" spans="1:25" s="52" customFormat="1" ht="12.95" customHeight="1" x14ac:dyDescent="0.2">
      <c r="A294" s="82"/>
      <c r="B294" s="82"/>
      <c r="C294" s="85"/>
      <c r="D294" s="85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T294" s="82"/>
      <c r="U294" s="71"/>
      <c r="Y294" s="82"/>
    </row>
    <row r="295" spans="1:25" s="52" customFormat="1" ht="12.95" customHeight="1" x14ac:dyDescent="0.2">
      <c r="A295" s="82"/>
      <c r="B295" s="82"/>
      <c r="C295" s="85"/>
      <c r="D295" s="85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T295" s="82"/>
      <c r="U295" s="71"/>
      <c r="Y295" s="82"/>
    </row>
    <row r="296" spans="1:25" s="52" customFormat="1" ht="12.95" customHeight="1" x14ac:dyDescent="0.2">
      <c r="A296" s="82"/>
      <c r="B296" s="82"/>
      <c r="C296" s="85"/>
      <c r="D296" s="85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T296" s="82"/>
      <c r="U296" s="71"/>
      <c r="Y296" s="82"/>
    </row>
    <row r="297" spans="1:25" s="52" customFormat="1" ht="12.95" customHeight="1" x14ac:dyDescent="0.2">
      <c r="A297" s="82"/>
      <c r="B297" s="82"/>
      <c r="C297" s="85"/>
      <c r="D297" s="85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T297" s="82"/>
      <c r="U297" s="71"/>
      <c r="Y297" s="82"/>
    </row>
    <row r="298" spans="1:25" s="52" customFormat="1" ht="12.95" customHeight="1" x14ac:dyDescent="0.2">
      <c r="A298" s="82"/>
      <c r="B298" s="82"/>
      <c r="C298" s="85"/>
      <c r="D298" s="85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T298" s="82"/>
      <c r="U298" s="71"/>
      <c r="Y298" s="82"/>
    </row>
    <row r="299" spans="1:25" s="52" customFormat="1" ht="12.95" customHeight="1" x14ac:dyDescent="0.2">
      <c r="A299" s="82"/>
      <c r="B299" s="82"/>
      <c r="C299" s="85"/>
      <c r="D299" s="85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T299" s="82"/>
      <c r="U299" s="71"/>
      <c r="Y299" s="82"/>
    </row>
    <row r="300" spans="1:25" s="52" customFormat="1" ht="12.95" customHeight="1" x14ac:dyDescent="0.2">
      <c r="A300" s="82"/>
      <c r="B300" s="82"/>
      <c r="C300" s="85"/>
      <c r="D300" s="85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T300" s="82"/>
      <c r="U300" s="71"/>
      <c r="Y300" s="82"/>
    </row>
    <row r="301" spans="1:25" s="52" customFormat="1" ht="12.95" customHeight="1" x14ac:dyDescent="0.2">
      <c r="A301" s="82"/>
      <c r="B301" s="82"/>
      <c r="C301" s="85"/>
      <c r="D301" s="85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T301" s="82"/>
      <c r="U301" s="71"/>
      <c r="Y301" s="82"/>
    </row>
    <row r="302" spans="1:25" s="52" customFormat="1" ht="12.95" customHeight="1" x14ac:dyDescent="0.2">
      <c r="A302" s="82"/>
      <c r="B302" s="82"/>
      <c r="C302" s="85"/>
      <c r="D302" s="85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T302" s="82"/>
      <c r="U302" s="71"/>
      <c r="Y302" s="82"/>
    </row>
    <row r="303" spans="1:25" s="52" customFormat="1" ht="12.95" customHeight="1" x14ac:dyDescent="0.2">
      <c r="A303" s="82"/>
      <c r="B303" s="82"/>
      <c r="C303" s="85"/>
      <c r="D303" s="85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T303" s="82"/>
      <c r="U303" s="71"/>
      <c r="Y303" s="82"/>
    </row>
    <row r="304" spans="1:25" s="52" customFormat="1" ht="12.95" customHeight="1" x14ac:dyDescent="0.2">
      <c r="A304" s="82"/>
      <c r="B304" s="82"/>
      <c r="C304" s="85"/>
      <c r="D304" s="85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T304" s="82"/>
      <c r="U304" s="71"/>
      <c r="Y304" s="82"/>
    </row>
    <row r="305" spans="1:25" s="52" customFormat="1" ht="12.95" customHeight="1" x14ac:dyDescent="0.2">
      <c r="A305" s="82"/>
      <c r="B305" s="82"/>
      <c r="C305" s="85"/>
      <c r="D305" s="85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T305" s="82"/>
      <c r="U305" s="71"/>
      <c r="Y305" s="82"/>
    </row>
    <row r="306" spans="1:25" s="52" customFormat="1" ht="12.95" customHeight="1" x14ac:dyDescent="0.2">
      <c r="A306" s="82"/>
      <c r="B306" s="82"/>
      <c r="C306" s="85"/>
      <c r="D306" s="85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T306" s="82"/>
      <c r="U306" s="71"/>
      <c r="Y306" s="82"/>
    </row>
    <row r="307" spans="1:25" s="52" customFormat="1" ht="12.95" customHeight="1" x14ac:dyDescent="0.2">
      <c r="A307" s="82"/>
      <c r="B307" s="82"/>
      <c r="C307" s="85"/>
      <c r="D307" s="85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T307" s="82"/>
      <c r="U307" s="71"/>
      <c r="Y307" s="82"/>
    </row>
    <row r="308" spans="1:25" s="52" customFormat="1" ht="12.95" customHeight="1" x14ac:dyDescent="0.2">
      <c r="A308" s="82"/>
      <c r="B308" s="82"/>
      <c r="C308" s="85"/>
      <c r="D308" s="85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T308" s="82"/>
      <c r="U308" s="71"/>
      <c r="Y308" s="82"/>
    </row>
    <row r="309" spans="1:25" s="52" customFormat="1" ht="12.95" customHeight="1" x14ac:dyDescent="0.2">
      <c r="A309" s="82"/>
      <c r="B309" s="82"/>
      <c r="C309" s="85"/>
      <c r="D309" s="85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T309" s="82"/>
      <c r="U309" s="71"/>
      <c r="Y309" s="82"/>
    </row>
    <row r="310" spans="1:25" s="52" customFormat="1" ht="12.95" customHeight="1" x14ac:dyDescent="0.2">
      <c r="A310" s="82"/>
      <c r="B310" s="82"/>
      <c r="C310" s="85"/>
      <c r="D310" s="85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T310" s="82"/>
      <c r="U310" s="71"/>
      <c r="Y310" s="82"/>
    </row>
    <row r="311" spans="1:25" s="52" customFormat="1" ht="12.95" customHeight="1" x14ac:dyDescent="0.2">
      <c r="A311" s="82"/>
      <c r="B311" s="82"/>
      <c r="C311" s="85"/>
      <c r="D311" s="85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T311" s="82"/>
      <c r="U311" s="71"/>
      <c r="Y311" s="82"/>
    </row>
    <row r="312" spans="1:25" s="52" customFormat="1" ht="12.95" customHeight="1" x14ac:dyDescent="0.2">
      <c r="A312" s="82"/>
      <c r="B312" s="82"/>
      <c r="C312" s="85"/>
      <c r="D312" s="85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T312" s="82"/>
      <c r="U312" s="71"/>
      <c r="Y312" s="82"/>
    </row>
    <row r="313" spans="1:25" s="52" customFormat="1" ht="12.95" customHeight="1" x14ac:dyDescent="0.2">
      <c r="A313" s="82"/>
      <c r="B313" s="82"/>
      <c r="C313" s="85"/>
      <c r="D313" s="85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T313" s="82"/>
      <c r="U313" s="71"/>
      <c r="Y313" s="82"/>
    </row>
    <row r="314" spans="1:25" s="52" customFormat="1" ht="12.95" customHeight="1" x14ac:dyDescent="0.2">
      <c r="A314" s="82"/>
      <c r="B314" s="82"/>
      <c r="C314" s="85"/>
      <c r="D314" s="85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T314" s="82"/>
      <c r="U314" s="71"/>
      <c r="Y314" s="82"/>
    </row>
    <row r="315" spans="1:25" s="52" customFormat="1" ht="12.95" customHeight="1" x14ac:dyDescent="0.2">
      <c r="A315" s="82"/>
      <c r="B315" s="82"/>
      <c r="C315" s="85"/>
      <c r="D315" s="85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T315" s="82"/>
      <c r="U315" s="71"/>
      <c r="Y315" s="82"/>
    </row>
    <row r="316" spans="1:25" s="52" customFormat="1" ht="12.95" customHeight="1" x14ac:dyDescent="0.2">
      <c r="A316" s="82"/>
      <c r="B316" s="82"/>
      <c r="C316" s="85"/>
      <c r="D316" s="85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T316" s="82"/>
      <c r="U316" s="71"/>
      <c r="Y316" s="82"/>
    </row>
    <row r="317" spans="1:25" s="52" customFormat="1" ht="12.95" customHeight="1" x14ac:dyDescent="0.2">
      <c r="A317" s="82"/>
      <c r="B317" s="82"/>
      <c r="C317" s="85"/>
      <c r="D317" s="85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T317" s="82"/>
      <c r="U317" s="71"/>
      <c r="Y317" s="82"/>
    </row>
    <row r="318" spans="1:25" s="52" customFormat="1" ht="12.95" customHeight="1" x14ac:dyDescent="0.2">
      <c r="A318" s="82"/>
      <c r="B318" s="82"/>
      <c r="C318" s="85"/>
      <c r="D318" s="85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T318" s="82"/>
      <c r="U318" s="71"/>
      <c r="Y318" s="82"/>
    </row>
    <row r="319" spans="1:25" s="52" customFormat="1" ht="12.95" customHeight="1" x14ac:dyDescent="0.2">
      <c r="A319" s="82"/>
      <c r="B319" s="82"/>
      <c r="C319" s="85"/>
      <c r="D319" s="85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T319" s="82"/>
      <c r="U319" s="71"/>
      <c r="Y319" s="82"/>
    </row>
    <row r="320" spans="1:25" s="52" customFormat="1" ht="12.95" customHeight="1" x14ac:dyDescent="0.2">
      <c r="A320" s="82"/>
      <c r="B320" s="82"/>
      <c r="C320" s="85"/>
      <c r="D320" s="85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T320" s="82"/>
      <c r="U320" s="71"/>
      <c r="Y320" s="82"/>
    </row>
    <row r="321" spans="1:25" s="52" customFormat="1" ht="12.95" customHeight="1" x14ac:dyDescent="0.2">
      <c r="A321" s="82"/>
      <c r="B321" s="82"/>
      <c r="C321" s="85"/>
      <c r="D321" s="85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T321" s="82"/>
      <c r="U321" s="71"/>
      <c r="Y321" s="82"/>
    </row>
    <row r="322" spans="1:25" s="52" customFormat="1" ht="12.95" customHeight="1" x14ac:dyDescent="0.2">
      <c r="A322" s="82"/>
      <c r="B322" s="82"/>
      <c r="C322" s="85"/>
      <c r="D322" s="85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T322" s="82"/>
      <c r="U322" s="71"/>
      <c r="Y322" s="82"/>
    </row>
    <row r="323" spans="1:25" s="52" customFormat="1" ht="12.95" customHeight="1" x14ac:dyDescent="0.2">
      <c r="A323" s="82"/>
      <c r="B323" s="82"/>
      <c r="C323" s="85"/>
      <c r="D323" s="85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T323" s="82"/>
      <c r="U323" s="71"/>
      <c r="Y323" s="82"/>
    </row>
    <row r="324" spans="1:25" s="52" customFormat="1" ht="12.95" customHeight="1" x14ac:dyDescent="0.2">
      <c r="A324" s="82"/>
      <c r="B324" s="82"/>
      <c r="C324" s="85"/>
      <c r="D324" s="85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T324" s="82"/>
      <c r="U324" s="71"/>
      <c r="Y324" s="82"/>
    </row>
    <row r="325" spans="1:25" s="52" customFormat="1" ht="12.95" customHeight="1" x14ac:dyDescent="0.2">
      <c r="A325" s="82"/>
      <c r="B325" s="82"/>
      <c r="C325" s="85"/>
      <c r="D325" s="85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T325" s="82"/>
      <c r="U325" s="71"/>
      <c r="Y325" s="82"/>
    </row>
    <row r="326" spans="1:25" s="52" customFormat="1" ht="12.95" customHeight="1" x14ac:dyDescent="0.2">
      <c r="A326" s="82"/>
      <c r="B326" s="82"/>
      <c r="C326" s="85"/>
      <c r="D326" s="85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T326" s="82"/>
      <c r="U326" s="71"/>
      <c r="Y326" s="82"/>
    </row>
    <row r="327" spans="1:25" s="52" customFormat="1" ht="12.95" customHeight="1" x14ac:dyDescent="0.2">
      <c r="A327" s="82"/>
      <c r="B327" s="82"/>
      <c r="C327" s="85"/>
      <c r="D327" s="85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T327" s="82"/>
      <c r="U327" s="71"/>
      <c r="Y327" s="82"/>
    </row>
    <row r="328" spans="1:25" s="52" customFormat="1" ht="12.95" customHeight="1" x14ac:dyDescent="0.2">
      <c r="A328" s="82"/>
      <c r="B328" s="82"/>
      <c r="C328" s="85"/>
      <c r="D328" s="85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T328" s="82"/>
      <c r="U328" s="71"/>
      <c r="Y328" s="82"/>
    </row>
    <row r="329" spans="1:25" s="52" customFormat="1" ht="12.95" customHeight="1" x14ac:dyDescent="0.2">
      <c r="A329" s="82"/>
      <c r="B329" s="82"/>
      <c r="C329" s="85"/>
      <c r="D329" s="85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T329" s="82"/>
      <c r="U329" s="71"/>
      <c r="Y329" s="82"/>
    </row>
    <row r="330" spans="1:25" x14ac:dyDescent="0.2">
      <c r="A330" s="9"/>
      <c r="B330" s="9"/>
      <c r="C330" s="10"/>
      <c r="D330" s="10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T330" s="9"/>
      <c r="U330" s="41"/>
      <c r="Y330" s="9"/>
    </row>
    <row r="331" spans="1:25" x14ac:dyDescent="0.2">
      <c r="A331" s="9"/>
      <c r="B331" s="9"/>
      <c r="C331" s="10"/>
      <c r="D331" s="10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T331" s="9"/>
      <c r="U331" s="41"/>
      <c r="Y331" s="9"/>
    </row>
    <row r="332" spans="1:25" x14ac:dyDescent="0.2">
      <c r="A332" s="9"/>
      <c r="B332" s="9"/>
      <c r="C332" s="10"/>
      <c r="D332" s="10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T332" s="9"/>
      <c r="U332" s="41"/>
      <c r="Y332" s="9"/>
    </row>
    <row r="333" spans="1:25" x14ac:dyDescent="0.2">
      <c r="A333" s="9"/>
      <c r="B333" s="9"/>
      <c r="C333" s="10"/>
      <c r="D333" s="10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T333" s="9"/>
      <c r="U333" s="41"/>
      <c r="Y333" s="9"/>
    </row>
    <row r="334" spans="1:25" x14ac:dyDescent="0.2">
      <c r="A334" s="9"/>
      <c r="B334" s="9"/>
      <c r="C334" s="10"/>
      <c r="D334" s="10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T334" s="9"/>
      <c r="U334" s="41"/>
      <c r="Y334" s="9"/>
    </row>
    <row r="335" spans="1:25" x14ac:dyDescent="0.2">
      <c r="A335" s="9"/>
      <c r="B335" s="9"/>
      <c r="C335" s="10"/>
      <c r="D335" s="10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T335" s="9"/>
      <c r="U335" s="41"/>
      <c r="Y335" s="9"/>
    </row>
    <row r="336" spans="1:25" x14ac:dyDescent="0.2">
      <c r="A336" s="9"/>
      <c r="B336" s="9"/>
      <c r="C336" s="10"/>
      <c r="D336" s="10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T336" s="9"/>
      <c r="U336" s="41"/>
      <c r="Y336" s="9"/>
    </row>
    <row r="337" spans="1:25" x14ac:dyDescent="0.2">
      <c r="A337" s="9"/>
      <c r="B337" s="9"/>
      <c r="C337" s="10"/>
      <c r="D337" s="10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T337" s="9"/>
      <c r="U337" s="41"/>
      <c r="Y337" s="9"/>
    </row>
    <row r="338" spans="1:25" x14ac:dyDescent="0.2">
      <c r="C338" s="4"/>
      <c r="D338" s="4"/>
      <c r="U338" s="41"/>
    </row>
    <row r="339" spans="1:25" x14ac:dyDescent="0.2">
      <c r="C339" s="4"/>
      <c r="D339" s="4"/>
      <c r="U339" s="41"/>
    </row>
    <row r="340" spans="1:25" x14ac:dyDescent="0.2">
      <c r="C340" s="4"/>
      <c r="D340" s="4"/>
      <c r="U340" s="41"/>
    </row>
    <row r="341" spans="1:25" x14ac:dyDescent="0.2">
      <c r="C341" s="4"/>
      <c r="D341" s="4"/>
      <c r="U341" s="41"/>
    </row>
    <row r="342" spans="1:25" x14ac:dyDescent="0.2">
      <c r="C342" s="4"/>
      <c r="D342" s="4"/>
      <c r="U342" s="41"/>
    </row>
    <row r="343" spans="1:25" x14ac:dyDescent="0.2">
      <c r="C343" s="4"/>
      <c r="D343" s="4"/>
      <c r="U343" s="41"/>
    </row>
    <row r="344" spans="1:25" x14ac:dyDescent="0.2">
      <c r="C344" s="4"/>
      <c r="D344" s="4"/>
      <c r="U344" s="41"/>
    </row>
    <row r="345" spans="1:25" x14ac:dyDescent="0.2">
      <c r="C345" s="4"/>
      <c r="D345" s="4"/>
      <c r="U345" s="41"/>
    </row>
    <row r="346" spans="1:25" x14ac:dyDescent="0.2">
      <c r="C346" s="4"/>
      <c r="D346" s="4"/>
      <c r="U346" s="41"/>
    </row>
    <row r="347" spans="1:25" x14ac:dyDescent="0.2">
      <c r="C347" s="4"/>
      <c r="D347" s="4"/>
      <c r="U347" s="41"/>
    </row>
    <row r="348" spans="1:25" x14ac:dyDescent="0.2">
      <c r="C348" s="4"/>
      <c r="D348" s="4"/>
      <c r="U348" s="41"/>
    </row>
    <row r="349" spans="1:25" x14ac:dyDescent="0.2">
      <c r="C349" s="4"/>
      <c r="D349" s="4"/>
      <c r="U349" s="41"/>
    </row>
    <row r="350" spans="1:25" x14ac:dyDescent="0.2">
      <c r="C350" s="4"/>
      <c r="D350" s="4"/>
      <c r="U350" s="41"/>
    </row>
    <row r="351" spans="1:25" x14ac:dyDescent="0.2">
      <c r="C351" s="4"/>
      <c r="D351" s="4"/>
      <c r="U351" s="41"/>
    </row>
    <row r="352" spans="1:25" x14ac:dyDescent="0.2">
      <c r="C352" s="4"/>
      <c r="D352" s="4"/>
      <c r="U352" s="41"/>
    </row>
    <row r="353" spans="3:21" x14ac:dyDescent="0.2">
      <c r="C353" s="4"/>
      <c r="D353" s="4"/>
      <c r="U353" s="41"/>
    </row>
    <row r="354" spans="3:21" x14ac:dyDescent="0.2">
      <c r="C354" s="4"/>
      <c r="D354" s="4"/>
      <c r="U354" s="41"/>
    </row>
    <row r="355" spans="3:21" x14ac:dyDescent="0.2">
      <c r="C355" s="4"/>
      <c r="D355" s="4"/>
      <c r="U355" s="41"/>
    </row>
    <row r="356" spans="3:21" x14ac:dyDescent="0.2">
      <c r="C356" s="4"/>
      <c r="D356" s="4"/>
      <c r="U356" s="41"/>
    </row>
    <row r="357" spans="3:21" x14ac:dyDescent="0.2">
      <c r="C357" s="4"/>
      <c r="D357" s="4"/>
      <c r="U357" s="41"/>
    </row>
    <row r="358" spans="3:21" x14ac:dyDescent="0.2">
      <c r="C358" s="4"/>
      <c r="D358" s="4"/>
      <c r="U358" s="41"/>
    </row>
    <row r="359" spans="3:21" x14ac:dyDescent="0.2">
      <c r="C359" s="4"/>
      <c r="D359" s="4"/>
      <c r="U359" s="41"/>
    </row>
    <row r="360" spans="3:21" x14ac:dyDescent="0.2">
      <c r="C360" s="4"/>
      <c r="D360" s="4"/>
      <c r="U360" s="41"/>
    </row>
    <row r="361" spans="3:21" x14ac:dyDescent="0.2">
      <c r="C361" s="4"/>
      <c r="D361" s="4"/>
      <c r="U361" s="41"/>
    </row>
    <row r="362" spans="3:21" x14ac:dyDescent="0.2">
      <c r="C362" s="4"/>
      <c r="D362" s="4"/>
      <c r="U362" s="41"/>
    </row>
    <row r="363" spans="3:21" x14ac:dyDescent="0.2">
      <c r="C363" s="4"/>
      <c r="D363" s="4"/>
      <c r="U363" s="41"/>
    </row>
    <row r="364" spans="3:21" x14ac:dyDescent="0.2">
      <c r="C364" s="4"/>
      <c r="D364" s="4"/>
      <c r="U364" s="41"/>
    </row>
    <row r="365" spans="3:21" x14ac:dyDescent="0.2">
      <c r="C365" s="4"/>
      <c r="D365" s="4"/>
      <c r="U365" s="41"/>
    </row>
    <row r="366" spans="3:21" x14ac:dyDescent="0.2">
      <c r="C366" s="4"/>
      <c r="D366" s="4"/>
      <c r="U366" s="41"/>
    </row>
    <row r="367" spans="3:21" x14ac:dyDescent="0.2">
      <c r="C367" s="4"/>
      <c r="D367" s="4"/>
      <c r="U367" s="41"/>
    </row>
    <row r="368" spans="3:21" x14ac:dyDescent="0.2">
      <c r="C368" s="4"/>
      <c r="D368" s="4"/>
      <c r="U368" s="41"/>
    </row>
    <row r="369" spans="3:21" x14ac:dyDescent="0.2">
      <c r="C369" s="4"/>
      <c r="D369" s="4"/>
      <c r="U369" s="41"/>
    </row>
    <row r="370" spans="3:21" x14ac:dyDescent="0.2">
      <c r="C370" s="4"/>
      <c r="D370" s="4"/>
      <c r="U370" s="41"/>
    </row>
    <row r="371" spans="3:21" x14ac:dyDescent="0.2">
      <c r="C371" s="4"/>
      <c r="D371" s="4"/>
      <c r="U371" s="41"/>
    </row>
    <row r="372" spans="3:21" x14ac:dyDescent="0.2">
      <c r="C372" s="4"/>
      <c r="D372" s="4"/>
      <c r="U372" s="41"/>
    </row>
    <row r="373" spans="3:21" x14ac:dyDescent="0.2">
      <c r="C373" s="4"/>
      <c r="D373" s="4"/>
      <c r="U373" s="41"/>
    </row>
    <row r="374" spans="3:21" x14ac:dyDescent="0.2">
      <c r="C374" s="4"/>
      <c r="D374" s="4"/>
      <c r="U374" s="41"/>
    </row>
    <row r="375" spans="3:21" x14ac:dyDescent="0.2">
      <c r="C375" s="4"/>
      <c r="D375" s="4"/>
      <c r="U375" s="41"/>
    </row>
    <row r="376" spans="3:21" x14ac:dyDescent="0.2">
      <c r="C376" s="4"/>
      <c r="D376" s="4"/>
      <c r="U376" s="41"/>
    </row>
    <row r="377" spans="3:21" x14ac:dyDescent="0.2">
      <c r="C377" s="4"/>
      <c r="D377" s="4"/>
      <c r="U377" s="41"/>
    </row>
    <row r="378" spans="3:21" x14ac:dyDescent="0.2">
      <c r="C378" s="4"/>
      <c r="D378" s="4"/>
      <c r="U378" s="41"/>
    </row>
    <row r="379" spans="3:21" x14ac:dyDescent="0.2">
      <c r="C379" s="4"/>
      <c r="D379" s="4"/>
      <c r="U379" s="41"/>
    </row>
    <row r="380" spans="3:21" x14ac:dyDescent="0.2">
      <c r="C380" s="4"/>
      <c r="D380" s="4"/>
      <c r="U380" s="41"/>
    </row>
    <row r="381" spans="3:21" x14ac:dyDescent="0.2">
      <c r="C381" s="4"/>
      <c r="D381" s="4"/>
      <c r="U381" s="41"/>
    </row>
    <row r="382" spans="3:21" x14ac:dyDescent="0.2">
      <c r="C382" s="4"/>
      <c r="D382" s="4"/>
      <c r="U382" s="41"/>
    </row>
    <row r="383" spans="3:21" x14ac:dyDescent="0.2">
      <c r="C383" s="4"/>
      <c r="D383" s="4"/>
      <c r="U383" s="41"/>
    </row>
    <row r="384" spans="3:21" x14ac:dyDescent="0.2">
      <c r="C384" s="4"/>
      <c r="D384" s="4"/>
      <c r="U384" s="41"/>
    </row>
    <row r="385" spans="3:21" x14ac:dyDescent="0.2">
      <c r="C385" s="4"/>
      <c r="D385" s="4"/>
      <c r="U385" s="41"/>
    </row>
    <row r="386" spans="3:21" x14ac:dyDescent="0.2">
      <c r="C386" s="4"/>
      <c r="D386" s="4"/>
      <c r="U386" s="41"/>
    </row>
    <row r="387" spans="3:21" x14ac:dyDescent="0.2">
      <c r="C387" s="4"/>
      <c r="D387" s="4"/>
      <c r="U387" s="41"/>
    </row>
    <row r="388" spans="3:21" x14ac:dyDescent="0.2">
      <c r="C388" s="4"/>
      <c r="D388" s="4"/>
      <c r="U388" s="41"/>
    </row>
    <row r="389" spans="3:21" x14ac:dyDescent="0.2">
      <c r="C389" s="4"/>
      <c r="D389" s="4"/>
      <c r="U389" s="41"/>
    </row>
    <row r="390" spans="3:21" x14ac:dyDescent="0.2">
      <c r="C390" s="4"/>
      <c r="D390" s="4"/>
      <c r="U390" s="41"/>
    </row>
    <row r="391" spans="3:21" x14ac:dyDescent="0.2">
      <c r="C391" s="4"/>
      <c r="D391" s="4"/>
      <c r="U391" s="41"/>
    </row>
    <row r="392" spans="3:21" x14ac:dyDescent="0.2">
      <c r="C392" s="4"/>
      <c r="D392" s="4"/>
      <c r="U392" s="41"/>
    </row>
    <row r="393" spans="3:21" x14ac:dyDescent="0.2">
      <c r="C393" s="4"/>
      <c r="D393" s="4"/>
      <c r="U393" s="41"/>
    </row>
    <row r="394" spans="3:21" x14ac:dyDescent="0.2">
      <c r="C394" s="4"/>
      <c r="D394" s="4"/>
      <c r="U394" s="41"/>
    </row>
    <row r="395" spans="3:21" x14ac:dyDescent="0.2">
      <c r="C395" s="4"/>
      <c r="D395" s="4"/>
      <c r="U395" s="41"/>
    </row>
    <row r="396" spans="3:21" x14ac:dyDescent="0.2">
      <c r="C396" s="4"/>
      <c r="D396" s="4"/>
      <c r="U396" s="41"/>
    </row>
    <row r="397" spans="3:21" x14ac:dyDescent="0.2">
      <c r="C397" s="4"/>
      <c r="D397" s="4"/>
      <c r="U397" s="41"/>
    </row>
    <row r="398" spans="3:21" x14ac:dyDescent="0.2">
      <c r="C398" s="4"/>
      <c r="D398" s="4"/>
      <c r="U398" s="41"/>
    </row>
    <row r="399" spans="3:21" x14ac:dyDescent="0.2">
      <c r="C399" s="4"/>
      <c r="D399" s="4"/>
      <c r="U399" s="41"/>
    </row>
    <row r="400" spans="3:21" x14ac:dyDescent="0.2">
      <c r="C400" s="4"/>
      <c r="D400" s="4"/>
      <c r="U400" s="41"/>
    </row>
    <row r="401" spans="3:21" x14ac:dyDescent="0.2">
      <c r="C401" s="4"/>
      <c r="D401" s="4"/>
      <c r="U401" s="41"/>
    </row>
    <row r="402" spans="3:21" x14ac:dyDescent="0.2">
      <c r="C402" s="4"/>
      <c r="D402" s="4"/>
      <c r="U402" s="41"/>
    </row>
    <row r="403" spans="3:21" x14ac:dyDescent="0.2">
      <c r="C403" s="4"/>
      <c r="D403" s="4"/>
      <c r="U403" s="41"/>
    </row>
    <row r="404" spans="3:21" x14ac:dyDescent="0.2">
      <c r="C404" s="4"/>
      <c r="D404" s="4"/>
      <c r="U404" s="41"/>
    </row>
    <row r="405" spans="3:21" x14ac:dyDescent="0.2">
      <c r="C405" s="4"/>
      <c r="D405" s="4"/>
      <c r="U405" s="41"/>
    </row>
    <row r="406" spans="3:21" x14ac:dyDescent="0.2">
      <c r="C406" s="4"/>
      <c r="D406" s="4"/>
      <c r="U406" s="41"/>
    </row>
    <row r="407" spans="3:21" x14ac:dyDescent="0.2">
      <c r="C407" s="4"/>
      <c r="D407" s="4"/>
      <c r="U407" s="41"/>
    </row>
    <row r="408" spans="3:21" x14ac:dyDescent="0.2">
      <c r="C408" s="4"/>
      <c r="D408" s="4"/>
      <c r="U408" s="41"/>
    </row>
    <row r="409" spans="3:21" x14ac:dyDescent="0.2">
      <c r="C409" s="4"/>
      <c r="D409" s="4"/>
      <c r="U409" s="41"/>
    </row>
    <row r="410" spans="3:21" x14ac:dyDescent="0.2">
      <c r="C410" s="4"/>
      <c r="D410" s="4"/>
      <c r="U410" s="41"/>
    </row>
    <row r="411" spans="3:21" x14ac:dyDescent="0.2">
      <c r="C411" s="4"/>
      <c r="D411" s="4"/>
      <c r="U411" s="41"/>
    </row>
    <row r="412" spans="3:21" x14ac:dyDescent="0.2">
      <c r="C412" s="4"/>
      <c r="D412" s="4"/>
      <c r="U412" s="41"/>
    </row>
    <row r="413" spans="3:21" x14ac:dyDescent="0.2">
      <c r="C413" s="4"/>
      <c r="D413" s="4"/>
      <c r="U413" s="41"/>
    </row>
    <row r="414" spans="3:21" x14ac:dyDescent="0.2">
      <c r="C414" s="4"/>
      <c r="D414" s="4"/>
      <c r="U414" s="41"/>
    </row>
    <row r="415" spans="3:21" x14ac:dyDescent="0.2">
      <c r="C415" s="4"/>
      <c r="D415" s="4"/>
      <c r="U415" s="41"/>
    </row>
    <row r="416" spans="3:21" x14ac:dyDescent="0.2">
      <c r="C416" s="4"/>
      <c r="D416" s="4"/>
      <c r="U416" s="41"/>
    </row>
    <row r="417" spans="3:21" x14ac:dyDescent="0.2">
      <c r="C417" s="4"/>
      <c r="D417" s="4"/>
      <c r="U417" s="41"/>
    </row>
    <row r="418" spans="3:21" x14ac:dyDescent="0.2">
      <c r="C418" s="4"/>
      <c r="D418" s="4"/>
      <c r="U418" s="41"/>
    </row>
    <row r="419" spans="3:21" x14ac:dyDescent="0.2">
      <c r="C419" s="4"/>
      <c r="D419" s="4"/>
      <c r="U419" s="41"/>
    </row>
    <row r="420" spans="3:21" x14ac:dyDescent="0.2">
      <c r="C420" s="4"/>
      <c r="D420" s="4"/>
      <c r="U420" s="41"/>
    </row>
    <row r="421" spans="3:21" x14ac:dyDescent="0.2">
      <c r="C421" s="4"/>
      <c r="D421" s="4"/>
      <c r="U421" s="41"/>
    </row>
    <row r="422" spans="3:21" x14ac:dyDescent="0.2">
      <c r="C422" s="4"/>
      <c r="D422" s="4"/>
      <c r="U422" s="41"/>
    </row>
    <row r="423" spans="3:21" x14ac:dyDescent="0.2">
      <c r="C423" s="4"/>
      <c r="D423" s="4"/>
      <c r="U423" s="41"/>
    </row>
    <row r="424" spans="3:21" x14ac:dyDescent="0.2">
      <c r="C424" s="4"/>
      <c r="D424" s="4"/>
      <c r="U424" s="41"/>
    </row>
    <row r="425" spans="3:21" x14ac:dyDescent="0.2">
      <c r="C425" s="4"/>
      <c r="D425" s="4"/>
      <c r="U425" s="41"/>
    </row>
    <row r="426" spans="3:21" x14ac:dyDescent="0.2">
      <c r="C426" s="4"/>
      <c r="D426" s="4"/>
      <c r="U426" s="41"/>
    </row>
    <row r="427" spans="3:21" x14ac:dyDescent="0.2">
      <c r="C427" s="4"/>
      <c r="D427" s="4"/>
      <c r="U427" s="41"/>
    </row>
    <row r="428" spans="3:21" x14ac:dyDescent="0.2">
      <c r="C428" s="4"/>
      <c r="D428" s="4"/>
      <c r="U428" s="41"/>
    </row>
    <row r="429" spans="3:21" x14ac:dyDescent="0.2">
      <c r="C429" s="4"/>
      <c r="D429" s="4"/>
      <c r="U429" s="41"/>
    </row>
    <row r="430" spans="3:21" x14ac:dyDescent="0.2">
      <c r="C430" s="4"/>
      <c r="D430" s="4"/>
      <c r="U430" s="41"/>
    </row>
    <row r="431" spans="3:21" x14ac:dyDescent="0.2">
      <c r="C431" s="4"/>
      <c r="D431" s="4"/>
      <c r="U431" s="41"/>
    </row>
    <row r="432" spans="3:21" x14ac:dyDescent="0.2">
      <c r="C432" s="4"/>
      <c r="D432" s="4"/>
      <c r="U432" s="41"/>
    </row>
    <row r="433" spans="3:21" x14ac:dyDescent="0.2">
      <c r="C433" s="4"/>
      <c r="D433" s="4"/>
      <c r="U433" s="41"/>
    </row>
    <row r="434" spans="3:21" x14ac:dyDescent="0.2">
      <c r="C434" s="4"/>
      <c r="D434" s="4"/>
      <c r="U434" s="41"/>
    </row>
    <row r="435" spans="3:21" x14ac:dyDescent="0.2">
      <c r="C435" s="4"/>
      <c r="D435" s="4"/>
      <c r="U435" s="41"/>
    </row>
    <row r="436" spans="3:21" x14ac:dyDescent="0.2">
      <c r="C436" s="4"/>
      <c r="D436" s="4"/>
      <c r="U436" s="41"/>
    </row>
    <row r="437" spans="3:21" x14ac:dyDescent="0.2">
      <c r="C437" s="4"/>
      <c r="D437" s="4"/>
      <c r="U437" s="41"/>
    </row>
    <row r="438" spans="3:21" x14ac:dyDescent="0.2">
      <c r="C438" s="4"/>
      <c r="D438" s="4"/>
      <c r="U438" s="41"/>
    </row>
    <row r="439" spans="3:21" x14ac:dyDescent="0.2">
      <c r="C439" s="4"/>
      <c r="D439" s="4"/>
      <c r="U439" s="41"/>
    </row>
    <row r="440" spans="3:21" x14ac:dyDescent="0.2">
      <c r="C440" s="4"/>
      <c r="D440" s="4"/>
      <c r="U440" s="41"/>
    </row>
    <row r="441" spans="3:21" x14ac:dyDescent="0.2">
      <c r="C441" s="4"/>
      <c r="D441" s="4"/>
      <c r="U441" s="41"/>
    </row>
    <row r="442" spans="3:21" x14ac:dyDescent="0.2">
      <c r="C442" s="4"/>
      <c r="D442" s="4"/>
      <c r="U442" s="41"/>
    </row>
    <row r="443" spans="3:21" x14ac:dyDescent="0.2">
      <c r="C443" s="4"/>
      <c r="D443" s="4"/>
      <c r="U443" s="41"/>
    </row>
    <row r="444" spans="3:21" x14ac:dyDescent="0.2">
      <c r="C444" s="4"/>
      <c r="D444" s="4"/>
      <c r="U444" s="41"/>
    </row>
    <row r="445" spans="3:21" x14ac:dyDescent="0.2">
      <c r="C445" s="4"/>
      <c r="D445" s="4"/>
      <c r="U445" s="41"/>
    </row>
    <row r="446" spans="3:21" x14ac:dyDescent="0.2">
      <c r="C446" s="4"/>
      <c r="D446" s="4"/>
      <c r="U446" s="41"/>
    </row>
    <row r="447" spans="3:21" x14ac:dyDescent="0.2">
      <c r="C447" s="4"/>
      <c r="D447" s="4"/>
      <c r="U447" s="41"/>
    </row>
    <row r="448" spans="3:21" x14ac:dyDescent="0.2">
      <c r="C448" s="4"/>
      <c r="D448" s="4"/>
      <c r="U448" s="41"/>
    </row>
    <row r="449" spans="3:21" x14ac:dyDescent="0.2">
      <c r="C449" s="4"/>
      <c r="D449" s="4"/>
      <c r="U449" s="41"/>
    </row>
    <row r="450" spans="3:21" x14ac:dyDescent="0.2">
      <c r="C450" s="4"/>
      <c r="D450" s="4"/>
      <c r="U450" s="41"/>
    </row>
    <row r="451" spans="3:21" x14ac:dyDescent="0.2">
      <c r="C451" s="4"/>
      <c r="D451" s="4"/>
      <c r="U451" s="41"/>
    </row>
    <row r="452" spans="3:21" x14ac:dyDescent="0.2">
      <c r="C452" s="4"/>
      <c r="D452" s="4"/>
      <c r="U452" s="41"/>
    </row>
    <row r="453" spans="3:21" x14ac:dyDescent="0.2">
      <c r="C453" s="4"/>
      <c r="D453" s="4"/>
      <c r="U453" s="41"/>
    </row>
    <row r="454" spans="3:21" x14ac:dyDescent="0.2">
      <c r="C454" s="4"/>
      <c r="D454" s="4"/>
      <c r="U454" s="41"/>
    </row>
    <row r="455" spans="3:21" x14ac:dyDescent="0.2">
      <c r="C455" s="4"/>
      <c r="D455" s="4"/>
      <c r="U455" s="41"/>
    </row>
    <row r="456" spans="3:21" x14ac:dyDescent="0.2">
      <c r="C456" s="4"/>
      <c r="D456" s="4"/>
      <c r="U456" s="41"/>
    </row>
    <row r="457" spans="3:21" x14ac:dyDescent="0.2">
      <c r="C457" s="4"/>
      <c r="D457" s="4"/>
      <c r="U457" s="41"/>
    </row>
    <row r="458" spans="3:21" x14ac:dyDescent="0.2">
      <c r="C458" s="4"/>
      <c r="D458" s="4"/>
      <c r="U458" s="41"/>
    </row>
    <row r="459" spans="3:21" x14ac:dyDescent="0.2">
      <c r="C459" s="4"/>
      <c r="D459" s="4"/>
      <c r="U459" s="41"/>
    </row>
    <row r="460" spans="3:21" x14ac:dyDescent="0.2">
      <c r="C460" s="4"/>
      <c r="D460" s="4"/>
      <c r="U460" s="41"/>
    </row>
    <row r="461" spans="3:21" x14ac:dyDescent="0.2">
      <c r="C461" s="4"/>
      <c r="D461" s="4"/>
      <c r="U461" s="41"/>
    </row>
    <row r="462" spans="3:21" x14ac:dyDescent="0.2">
      <c r="C462" s="4"/>
      <c r="D462" s="4"/>
      <c r="U462" s="41"/>
    </row>
    <row r="463" spans="3:21" x14ac:dyDescent="0.2">
      <c r="C463" s="4"/>
      <c r="D463" s="4"/>
      <c r="U463" s="41"/>
    </row>
    <row r="464" spans="3:21" x14ac:dyDescent="0.2">
      <c r="C464" s="4"/>
      <c r="D464" s="4"/>
      <c r="U464" s="41"/>
    </row>
    <row r="465" spans="3:21" x14ac:dyDescent="0.2">
      <c r="C465" s="4"/>
      <c r="D465" s="4"/>
      <c r="U465" s="41"/>
    </row>
    <row r="466" spans="3:21" x14ac:dyDescent="0.2">
      <c r="C466" s="4"/>
      <c r="D466" s="4"/>
      <c r="U466" s="41"/>
    </row>
    <row r="467" spans="3:21" x14ac:dyDescent="0.2">
      <c r="C467" s="4"/>
      <c r="D467" s="4"/>
      <c r="U467" s="41"/>
    </row>
    <row r="468" spans="3:21" x14ac:dyDescent="0.2">
      <c r="C468" s="4"/>
      <c r="D468" s="4"/>
      <c r="U468" s="41"/>
    </row>
    <row r="469" spans="3:21" x14ac:dyDescent="0.2">
      <c r="C469" s="4"/>
      <c r="D469" s="4"/>
      <c r="U469" s="41"/>
    </row>
    <row r="470" spans="3:21" x14ac:dyDescent="0.2">
      <c r="C470" s="4"/>
      <c r="D470" s="4"/>
      <c r="U470" s="41"/>
    </row>
    <row r="471" spans="3:21" x14ac:dyDescent="0.2">
      <c r="C471" s="4"/>
      <c r="D471" s="4"/>
      <c r="U471" s="41"/>
    </row>
    <row r="472" spans="3:21" x14ac:dyDescent="0.2">
      <c r="C472" s="4"/>
      <c r="D472" s="4"/>
      <c r="U472" s="41"/>
    </row>
    <row r="473" spans="3:21" x14ac:dyDescent="0.2">
      <c r="C473" s="4"/>
      <c r="D473" s="4"/>
      <c r="U473" s="41"/>
    </row>
    <row r="474" spans="3:21" x14ac:dyDescent="0.2">
      <c r="C474" s="4"/>
      <c r="D474" s="4"/>
      <c r="U474" s="41"/>
    </row>
    <row r="475" spans="3:21" x14ac:dyDescent="0.2">
      <c r="C475" s="4"/>
      <c r="D475" s="4"/>
      <c r="U475" s="41"/>
    </row>
    <row r="476" spans="3:21" x14ac:dyDescent="0.2">
      <c r="C476" s="4"/>
      <c r="D476" s="4"/>
      <c r="U476" s="41"/>
    </row>
    <row r="477" spans="3:21" x14ac:dyDescent="0.2">
      <c r="C477" s="4"/>
      <c r="D477" s="4"/>
      <c r="U477" s="41"/>
    </row>
    <row r="478" spans="3:21" x14ac:dyDescent="0.2">
      <c r="C478" s="4"/>
      <c r="D478" s="4"/>
      <c r="U478" s="41"/>
    </row>
    <row r="479" spans="3:21" x14ac:dyDescent="0.2">
      <c r="C479" s="4"/>
      <c r="D479" s="4"/>
      <c r="U479" s="41"/>
    </row>
    <row r="480" spans="3:21" x14ac:dyDescent="0.2">
      <c r="C480" s="4"/>
      <c r="D480" s="4"/>
      <c r="U480" s="41"/>
    </row>
    <row r="481" spans="3:21" x14ac:dyDescent="0.2">
      <c r="C481" s="4"/>
      <c r="D481" s="4"/>
      <c r="U481" s="41"/>
    </row>
    <row r="482" spans="3:21" x14ac:dyDescent="0.2">
      <c r="C482" s="4"/>
      <c r="D482" s="4"/>
      <c r="U482" s="41"/>
    </row>
    <row r="483" spans="3:21" x14ac:dyDescent="0.2">
      <c r="C483" s="4"/>
      <c r="D483" s="4"/>
      <c r="U483" s="41"/>
    </row>
    <row r="484" spans="3:21" x14ac:dyDescent="0.2">
      <c r="C484" s="4"/>
      <c r="D484" s="4"/>
      <c r="U484" s="41"/>
    </row>
    <row r="485" spans="3:21" x14ac:dyDescent="0.2">
      <c r="C485" s="4"/>
      <c r="D485" s="4"/>
      <c r="U485" s="41"/>
    </row>
    <row r="486" spans="3:21" x14ac:dyDescent="0.2">
      <c r="C486" s="4"/>
      <c r="D486" s="4"/>
      <c r="U486" s="41"/>
    </row>
    <row r="487" spans="3:21" x14ac:dyDescent="0.2">
      <c r="C487" s="4"/>
      <c r="D487" s="4"/>
      <c r="U487" s="41"/>
    </row>
    <row r="488" spans="3:21" x14ac:dyDescent="0.2">
      <c r="C488" s="4"/>
      <c r="D488" s="4"/>
      <c r="U488" s="41"/>
    </row>
    <row r="489" spans="3:21" x14ac:dyDescent="0.2">
      <c r="C489" s="4"/>
      <c r="D489" s="4"/>
      <c r="U489" s="41"/>
    </row>
    <row r="490" spans="3:21" x14ac:dyDescent="0.2">
      <c r="C490" s="4"/>
      <c r="D490" s="4"/>
      <c r="U490" s="41"/>
    </row>
    <row r="491" spans="3:21" x14ac:dyDescent="0.2">
      <c r="C491" s="4"/>
      <c r="D491" s="4"/>
      <c r="U491" s="41"/>
    </row>
    <row r="492" spans="3:21" x14ac:dyDescent="0.2">
      <c r="C492" s="4"/>
      <c r="D492" s="4"/>
      <c r="U492" s="41"/>
    </row>
    <row r="493" spans="3:21" x14ac:dyDescent="0.2">
      <c r="C493" s="4"/>
      <c r="D493" s="4"/>
      <c r="U493" s="41"/>
    </row>
    <row r="494" spans="3:21" x14ac:dyDescent="0.2">
      <c r="C494" s="4"/>
      <c r="D494" s="4"/>
      <c r="U494" s="41"/>
    </row>
    <row r="495" spans="3:21" x14ac:dyDescent="0.2">
      <c r="C495" s="4"/>
      <c r="D495" s="4"/>
      <c r="U495" s="41"/>
    </row>
    <row r="496" spans="3:21" x14ac:dyDescent="0.2">
      <c r="C496" s="4"/>
      <c r="D496" s="4"/>
      <c r="U496" s="41"/>
    </row>
    <row r="497" spans="3:21" x14ac:dyDescent="0.2">
      <c r="C497" s="4"/>
      <c r="D497" s="4"/>
      <c r="U497" s="41"/>
    </row>
    <row r="498" spans="3:21" x14ac:dyDescent="0.2">
      <c r="C498" s="4"/>
      <c r="D498" s="4"/>
      <c r="U498" s="41"/>
    </row>
    <row r="499" spans="3:21" x14ac:dyDescent="0.2">
      <c r="C499" s="4"/>
      <c r="D499" s="4"/>
      <c r="U499" s="41"/>
    </row>
    <row r="500" spans="3:21" x14ac:dyDescent="0.2">
      <c r="C500" s="4"/>
      <c r="D500" s="4"/>
      <c r="U500" s="41"/>
    </row>
    <row r="501" spans="3:21" x14ac:dyDescent="0.2">
      <c r="C501" s="4"/>
      <c r="D501" s="4"/>
      <c r="U501" s="41"/>
    </row>
    <row r="502" spans="3:21" x14ac:dyDescent="0.2">
      <c r="C502" s="4"/>
      <c r="D502" s="4"/>
      <c r="U502" s="41"/>
    </row>
    <row r="503" spans="3:21" x14ac:dyDescent="0.2">
      <c r="C503" s="4"/>
      <c r="D503" s="4"/>
      <c r="U503" s="41"/>
    </row>
    <row r="504" spans="3:21" x14ac:dyDescent="0.2">
      <c r="C504" s="4"/>
      <c r="D504" s="4"/>
      <c r="U504" s="41"/>
    </row>
    <row r="505" spans="3:21" x14ac:dyDescent="0.2">
      <c r="C505" s="4"/>
      <c r="D505" s="4"/>
      <c r="U505" s="41"/>
    </row>
    <row r="506" spans="3:21" x14ac:dyDescent="0.2">
      <c r="C506" s="4"/>
      <c r="D506" s="4"/>
      <c r="U506" s="41"/>
    </row>
    <row r="507" spans="3:21" x14ac:dyDescent="0.2">
      <c r="C507" s="4"/>
      <c r="D507" s="4"/>
      <c r="U507" s="41"/>
    </row>
    <row r="508" spans="3:21" x14ac:dyDescent="0.2">
      <c r="C508" s="4"/>
      <c r="D508" s="4"/>
      <c r="U508" s="41"/>
    </row>
    <row r="509" spans="3:21" x14ac:dyDescent="0.2">
      <c r="C509" s="4"/>
      <c r="D509" s="4"/>
      <c r="U509" s="41"/>
    </row>
    <row r="510" spans="3:21" x14ac:dyDescent="0.2">
      <c r="C510" s="4"/>
      <c r="D510" s="4"/>
      <c r="U510" s="41"/>
    </row>
    <row r="511" spans="3:21" x14ac:dyDescent="0.2">
      <c r="C511" s="4"/>
      <c r="D511" s="4"/>
      <c r="U511" s="41"/>
    </row>
    <row r="512" spans="3:21" x14ac:dyDescent="0.2">
      <c r="C512" s="4"/>
      <c r="D512" s="4"/>
      <c r="U512" s="41"/>
    </row>
    <row r="513" spans="3:21" x14ac:dyDescent="0.2">
      <c r="C513" s="4"/>
      <c r="D513" s="4"/>
      <c r="U513" s="41"/>
    </row>
    <row r="514" spans="3:21" x14ac:dyDescent="0.2">
      <c r="C514" s="4"/>
      <c r="D514" s="4"/>
      <c r="U514" s="41"/>
    </row>
    <row r="515" spans="3:21" x14ac:dyDescent="0.2">
      <c r="C515" s="4"/>
      <c r="D515" s="4"/>
      <c r="U515" s="41"/>
    </row>
    <row r="516" spans="3:21" x14ac:dyDescent="0.2">
      <c r="C516" s="4"/>
      <c r="D516" s="4"/>
      <c r="U516" s="41"/>
    </row>
    <row r="517" spans="3:21" x14ac:dyDescent="0.2">
      <c r="C517" s="4"/>
      <c r="D517" s="4"/>
      <c r="U517" s="41"/>
    </row>
    <row r="518" spans="3:21" x14ac:dyDescent="0.2">
      <c r="C518" s="4"/>
      <c r="D518" s="4"/>
      <c r="U518" s="41"/>
    </row>
    <row r="519" spans="3:21" x14ac:dyDescent="0.2">
      <c r="C519" s="4"/>
      <c r="D519" s="4"/>
      <c r="U519" s="41"/>
    </row>
    <row r="520" spans="3:21" x14ac:dyDescent="0.2">
      <c r="C520" s="4"/>
      <c r="D520" s="4"/>
      <c r="U520" s="41"/>
    </row>
    <row r="521" spans="3:21" x14ac:dyDescent="0.2">
      <c r="C521" s="4"/>
      <c r="D521" s="4"/>
      <c r="U521" s="41"/>
    </row>
    <row r="522" spans="3:21" x14ac:dyDescent="0.2">
      <c r="C522" s="4"/>
      <c r="D522" s="4"/>
      <c r="U522" s="41"/>
    </row>
    <row r="523" spans="3:21" x14ac:dyDescent="0.2">
      <c r="C523" s="4"/>
      <c r="D523" s="4"/>
      <c r="U523" s="41"/>
    </row>
    <row r="524" spans="3:21" x14ac:dyDescent="0.2">
      <c r="C524" s="4"/>
      <c r="D524" s="4"/>
      <c r="U524" s="41"/>
    </row>
    <row r="525" spans="3:21" x14ac:dyDescent="0.2">
      <c r="C525" s="4"/>
      <c r="D525" s="4"/>
      <c r="U525" s="41"/>
    </row>
    <row r="526" spans="3:21" x14ac:dyDescent="0.2">
      <c r="C526" s="4"/>
      <c r="D526" s="4"/>
      <c r="U526" s="41"/>
    </row>
    <row r="527" spans="3:21" x14ac:dyDescent="0.2">
      <c r="C527" s="4"/>
      <c r="D527" s="4"/>
      <c r="U527" s="41"/>
    </row>
    <row r="528" spans="3:21" x14ac:dyDescent="0.2">
      <c r="C528" s="4"/>
      <c r="D528" s="4"/>
      <c r="U528" s="41"/>
    </row>
    <row r="529" spans="3:21" x14ac:dyDescent="0.2">
      <c r="C529" s="4"/>
      <c r="D529" s="4"/>
      <c r="U529" s="41"/>
    </row>
    <row r="530" spans="3:21" x14ac:dyDescent="0.2">
      <c r="C530" s="4"/>
      <c r="D530" s="4"/>
      <c r="U530" s="41"/>
    </row>
    <row r="531" spans="3:21" x14ac:dyDescent="0.2">
      <c r="C531" s="4"/>
      <c r="D531" s="4"/>
      <c r="U531" s="41"/>
    </row>
    <row r="532" spans="3:21" x14ac:dyDescent="0.2">
      <c r="C532" s="4"/>
      <c r="D532" s="4"/>
      <c r="U532" s="41"/>
    </row>
    <row r="533" spans="3:21" x14ac:dyDescent="0.2">
      <c r="C533" s="4"/>
      <c r="D533" s="4"/>
      <c r="U533" s="41"/>
    </row>
    <row r="534" spans="3:21" x14ac:dyDescent="0.2">
      <c r="C534" s="4"/>
      <c r="D534" s="4"/>
      <c r="U534" s="41"/>
    </row>
    <row r="535" spans="3:21" x14ac:dyDescent="0.2">
      <c r="C535" s="4"/>
      <c r="D535" s="4"/>
      <c r="U535" s="41"/>
    </row>
    <row r="536" spans="3:21" x14ac:dyDescent="0.2">
      <c r="C536" s="4"/>
      <c r="D536" s="4"/>
      <c r="U536" s="41"/>
    </row>
    <row r="537" spans="3:21" x14ac:dyDescent="0.2">
      <c r="C537" s="4"/>
      <c r="D537" s="4"/>
      <c r="U537" s="41"/>
    </row>
    <row r="538" spans="3:21" x14ac:dyDescent="0.2">
      <c r="C538" s="4"/>
      <c r="D538" s="4"/>
      <c r="U538" s="41"/>
    </row>
    <row r="539" spans="3:21" x14ac:dyDescent="0.2">
      <c r="C539" s="4"/>
      <c r="D539" s="4"/>
      <c r="U539" s="41"/>
    </row>
    <row r="540" spans="3:21" x14ac:dyDescent="0.2">
      <c r="C540" s="4"/>
      <c r="D540" s="4"/>
      <c r="U540" s="41"/>
    </row>
    <row r="541" spans="3:21" x14ac:dyDescent="0.2">
      <c r="C541" s="4"/>
      <c r="D541" s="4"/>
      <c r="U541" s="41"/>
    </row>
    <row r="542" spans="3:21" x14ac:dyDescent="0.2">
      <c r="C542" s="4"/>
      <c r="D542" s="4"/>
      <c r="U542" s="41"/>
    </row>
    <row r="543" spans="3:21" x14ac:dyDescent="0.2">
      <c r="C543" s="4"/>
      <c r="D543" s="4"/>
      <c r="U543" s="41"/>
    </row>
    <row r="544" spans="3:21" x14ac:dyDescent="0.2">
      <c r="C544" s="4"/>
      <c r="D544" s="4"/>
      <c r="U544" s="41"/>
    </row>
    <row r="545" spans="3:21" x14ac:dyDescent="0.2">
      <c r="C545" s="4"/>
      <c r="D545" s="4"/>
      <c r="U545" s="41"/>
    </row>
    <row r="546" spans="3:21" x14ac:dyDescent="0.2">
      <c r="C546" s="4"/>
      <c r="D546" s="4"/>
      <c r="U546" s="41"/>
    </row>
    <row r="547" spans="3:21" x14ac:dyDescent="0.2">
      <c r="C547" s="4"/>
      <c r="D547" s="4"/>
      <c r="U547" s="41"/>
    </row>
    <row r="548" spans="3:21" x14ac:dyDescent="0.2">
      <c r="C548" s="4"/>
      <c r="D548" s="4"/>
      <c r="U548" s="41"/>
    </row>
    <row r="549" spans="3:21" x14ac:dyDescent="0.2">
      <c r="C549" s="4"/>
      <c r="D549" s="4"/>
      <c r="U549" s="41"/>
    </row>
    <row r="550" spans="3:21" x14ac:dyDescent="0.2">
      <c r="C550" s="4"/>
      <c r="D550" s="4"/>
      <c r="U550" s="41"/>
    </row>
    <row r="551" spans="3:21" x14ac:dyDescent="0.2">
      <c r="C551" s="4"/>
      <c r="D551" s="4"/>
      <c r="U551" s="41"/>
    </row>
    <row r="552" spans="3:21" x14ac:dyDescent="0.2">
      <c r="C552" s="4"/>
      <c r="D552" s="4"/>
      <c r="U552" s="41"/>
    </row>
    <row r="553" spans="3:21" x14ac:dyDescent="0.2">
      <c r="C553" s="4"/>
      <c r="D553" s="4"/>
      <c r="U553" s="41"/>
    </row>
    <row r="554" spans="3:21" x14ac:dyDescent="0.2">
      <c r="C554" s="4"/>
      <c r="D554" s="4"/>
      <c r="U554" s="41"/>
    </row>
    <row r="555" spans="3:21" x14ac:dyDescent="0.2">
      <c r="C555" s="4"/>
      <c r="D555" s="4"/>
      <c r="U555" s="41"/>
    </row>
    <row r="556" spans="3:21" x14ac:dyDescent="0.2">
      <c r="C556" s="4"/>
      <c r="D556" s="4"/>
      <c r="U556" s="41"/>
    </row>
    <row r="557" spans="3:21" x14ac:dyDescent="0.2">
      <c r="C557" s="4"/>
      <c r="D557" s="4"/>
      <c r="U557" s="41"/>
    </row>
    <row r="558" spans="3:21" x14ac:dyDescent="0.2">
      <c r="C558" s="4"/>
      <c r="D558" s="4"/>
      <c r="U558" s="41"/>
    </row>
    <row r="559" spans="3:21" x14ac:dyDescent="0.2">
      <c r="C559" s="4"/>
      <c r="D559" s="4"/>
      <c r="U559" s="41"/>
    </row>
    <row r="560" spans="3:21" x14ac:dyDescent="0.2">
      <c r="C560" s="4"/>
      <c r="D560" s="4"/>
      <c r="U560" s="41"/>
    </row>
    <row r="561" spans="3:21" x14ac:dyDescent="0.2">
      <c r="C561" s="4"/>
      <c r="D561" s="4"/>
      <c r="U561" s="41"/>
    </row>
    <row r="562" spans="3:21" x14ac:dyDescent="0.2">
      <c r="C562" s="4"/>
      <c r="D562" s="4"/>
      <c r="U562" s="41"/>
    </row>
    <row r="563" spans="3:21" x14ac:dyDescent="0.2">
      <c r="C563" s="4"/>
      <c r="D563" s="4"/>
      <c r="U563" s="41"/>
    </row>
    <row r="564" spans="3:21" x14ac:dyDescent="0.2">
      <c r="C564" s="4"/>
      <c r="D564" s="4"/>
      <c r="U564" s="41"/>
    </row>
    <row r="565" spans="3:21" x14ac:dyDescent="0.2">
      <c r="C565" s="4"/>
      <c r="D565" s="4"/>
      <c r="U565" s="41"/>
    </row>
    <row r="566" spans="3:21" x14ac:dyDescent="0.2">
      <c r="C566" s="4"/>
      <c r="D566" s="4"/>
      <c r="U566" s="41"/>
    </row>
    <row r="567" spans="3:21" x14ac:dyDescent="0.2">
      <c r="C567" s="4"/>
      <c r="D567" s="4"/>
      <c r="U567" s="41"/>
    </row>
    <row r="568" spans="3:21" x14ac:dyDescent="0.2">
      <c r="C568" s="4"/>
      <c r="D568" s="4"/>
      <c r="U568" s="41"/>
    </row>
    <row r="569" spans="3:21" x14ac:dyDescent="0.2">
      <c r="C569" s="4"/>
      <c r="D569" s="4"/>
      <c r="U569" s="41"/>
    </row>
    <row r="570" spans="3:21" x14ac:dyDescent="0.2">
      <c r="C570" s="4"/>
      <c r="D570" s="4"/>
      <c r="U570" s="41"/>
    </row>
    <row r="571" spans="3:21" x14ac:dyDescent="0.2">
      <c r="C571" s="4"/>
      <c r="D571" s="4"/>
      <c r="U571" s="41"/>
    </row>
    <row r="572" spans="3:21" x14ac:dyDescent="0.2">
      <c r="C572" s="4"/>
      <c r="D572" s="4"/>
      <c r="U572" s="41"/>
    </row>
    <row r="573" spans="3:21" x14ac:dyDescent="0.2">
      <c r="C573" s="4"/>
      <c r="D573" s="4"/>
      <c r="U573" s="41"/>
    </row>
    <row r="574" spans="3:21" x14ac:dyDescent="0.2">
      <c r="C574" s="4"/>
      <c r="D574" s="4"/>
      <c r="U574" s="41"/>
    </row>
    <row r="575" spans="3:21" x14ac:dyDescent="0.2">
      <c r="C575" s="4"/>
      <c r="D575" s="4"/>
      <c r="U575" s="41"/>
    </row>
    <row r="576" spans="3:21" x14ac:dyDescent="0.2">
      <c r="C576" s="4"/>
      <c r="D576" s="4"/>
      <c r="U576" s="41"/>
    </row>
    <row r="577" spans="3:21" x14ac:dyDescent="0.2">
      <c r="C577" s="4"/>
      <c r="D577" s="4"/>
      <c r="U577" s="41"/>
    </row>
    <row r="578" spans="3:21" x14ac:dyDescent="0.2">
      <c r="C578" s="4"/>
      <c r="D578" s="4"/>
      <c r="U578" s="41"/>
    </row>
    <row r="579" spans="3:21" x14ac:dyDescent="0.2">
      <c r="C579" s="4"/>
      <c r="D579" s="4"/>
      <c r="U579" s="41"/>
    </row>
    <row r="580" spans="3:21" x14ac:dyDescent="0.2">
      <c r="C580" s="4"/>
      <c r="D580" s="4"/>
      <c r="U580" s="41"/>
    </row>
    <row r="581" spans="3:21" x14ac:dyDescent="0.2">
      <c r="C581" s="4"/>
      <c r="D581" s="4"/>
      <c r="U581" s="41"/>
    </row>
    <row r="582" spans="3:21" x14ac:dyDescent="0.2">
      <c r="C582" s="4"/>
      <c r="D582" s="4"/>
      <c r="U582" s="41"/>
    </row>
    <row r="583" spans="3:21" x14ac:dyDescent="0.2">
      <c r="C583" s="4"/>
      <c r="D583" s="4"/>
      <c r="U583" s="41"/>
    </row>
    <row r="584" spans="3:21" x14ac:dyDescent="0.2">
      <c r="C584" s="4"/>
      <c r="D584" s="4"/>
      <c r="U584" s="41"/>
    </row>
    <row r="585" spans="3:21" x14ac:dyDescent="0.2">
      <c r="C585" s="4"/>
      <c r="D585" s="4"/>
      <c r="U585" s="41"/>
    </row>
    <row r="586" spans="3:21" x14ac:dyDescent="0.2">
      <c r="C586" s="4"/>
      <c r="D586" s="4"/>
      <c r="U586" s="41"/>
    </row>
    <row r="587" spans="3:21" x14ac:dyDescent="0.2">
      <c r="C587" s="4"/>
      <c r="D587" s="4"/>
      <c r="U587" s="41"/>
    </row>
    <row r="588" spans="3:21" x14ac:dyDescent="0.2">
      <c r="C588" s="4"/>
      <c r="D588" s="4"/>
      <c r="U588" s="41"/>
    </row>
    <row r="589" spans="3:21" x14ac:dyDescent="0.2">
      <c r="C589" s="4"/>
      <c r="D589" s="4"/>
      <c r="U589" s="41"/>
    </row>
    <row r="590" spans="3:21" x14ac:dyDescent="0.2">
      <c r="C590" s="4"/>
      <c r="D590" s="4"/>
      <c r="U590" s="41"/>
    </row>
    <row r="591" spans="3:21" x14ac:dyDescent="0.2">
      <c r="C591" s="4"/>
      <c r="D591" s="4"/>
      <c r="U591" s="41"/>
    </row>
    <row r="592" spans="3:21" x14ac:dyDescent="0.2">
      <c r="C592" s="4"/>
      <c r="D592" s="4"/>
      <c r="U592" s="41"/>
    </row>
    <row r="593" spans="3:21" x14ac:dyDescent="0.2">
      <c r="C593" s="4"/>
      <c r="D593" s="4"/>
      <c r="U593" s="41"/>
    </row>
    <row r="594" spans="3:21" x14ac:dyDescent="0.2">
      <c r="C594" s="4"/>
      <c r="D594" s="4"/>
      <c r="U594" s="41"/>
    </row>
    <row r="595" spans="3:21" x14ac:dyDescent="0.2">
      <c r="C595" s="4"/>
      <c r="D595" s="4"/>
      <c r="U595" s="41"/>
    </row>
    <row r="596" spans="3:21" x14ac:dyDescent="0.2">
      <c r="C596" s="4"/>
      <c r="D596" s="4"/>
      <c r="U596" s="41"/>
    </row>
    <row r="597" spans="3:21" x14ac:dyDescent="0.2">
      <c r="C597" s="4"/>
      <c r="D597" s="4"/>
      <c r="U597" s="41"/>
    </row>
    <row r="598" spans="3:21" x14ac:dyDescent="0.2">
      <c r="C598" s="4"/>
      <c r="D598" s="4"/>
      <c r="U598" s="41"/>
    </row>
    <row r="599" spans="3:21" x14ac:dyDescent="0.2">
      <c r="C599" s="4"/>
      <c r="D599" s="4"/>
      <c r="U599" s="41"/>
    </row>
    <row r="600" spans="3:21" x14ac:dyDescent="0.2">
      <c r="C600" s="4"/>
      <c r="D600" s="4"/>
      <c r="U600" s="41"/>
    </row>
    <row r="601" spans="3:21" x14ac:dyDescent="0.2">
      <c r="C601" s="4"/>
      <c r="D601" s="4"/>
      <c r="U601" s="41"/>
    </row>
    <row r="602" spans="3:21" x14ac:dyDescent="0.2">
      <c r="C602" s="4"/>
      <c r="D602" s="4"/>
      <c r="U602" s="41"/>
    </row>
    <row r="603" spans="3:21" x14ac:dyDescent="0.2">
      <c r="C603" s="4"/>
      <c r="D603" s="4"/>
      <c r="U603" s="41"/>
    </row>
    <row r="604" spans="3:21" x14ac:dyDescent="0.2">
      <c r="C604" s="4"/>
      <c r="D604" s="4"/>
      <c r="U604" s="41"/>
    </row>
    <row r="605" spans="3:21" x14ac:dyDescent="0.2">
      <c r="C605" s="4"/>
      <c r="D605" s="4"/>
      <c r="U605" s="41"/>
    </row>
    <row r="606" spans="3:21" x14ac:dyDescent="0.2">
      <c r="C606" s="4"/>
      <c r="D606" s="4"/>
      <c r="U606" s="41"/>
    </row>
    <row r="607" spans="3:21" x14ac:dyDescent="0.2">
      <c r="C607" s="4"/>
      <c r="D607" s="4"/>
      <c r="U607" s="41"/>
    </row>
    <row r="608" spans="3:21" x14ac:dyDescent="0.2">
      <c r="C608" s="4"/>
      <c r="D608" s="4"/>
      <c r="U608" s="41"/>
    </row>
    <row r="609" spans="3:21" x14ac:dyDescent="0.2">
      <c r="C609" s="4"/>
      <c r="D609" s="4"/>
      <c r="U609" s="41"/>
    </row>
    <row r="610" spans="3:21" x14ac:dyDescent="0.2">
      <c r="C610" s="4"/>
      <c r="D610" s="4"/>
      <c r="U610" s="41"/>
    </row>
    <row r="611" spans="3:21" x14ac:dyDescent="0.2">
      <c r="C611" s="4"/>
      <c r="D611" s="4"/>
      <c r="U611" s="41"/>
    </row>
    <row r="612" spans="3:21" x14ac:dyDescent="0.2">
      <c r="C612" s="4"/>
      <c r="D612" s="4"/>
      <c r="U612" s="41"/>
    </row>
    <row r="613" spans="3:21" x14ac:dyDescent="0.2">
      <c r="C613" s="4"/>
      <c r="D613" s="4"/>
      <c r="U613" s="41"/>
    </row>
    <row r="614" spans="3:21" x14ac:dyDescent="0.2">
      <c r="C614" s="4"/>
      <c r="D614" s="4"/>
      <c r="U614" s="41"/>
    </row>
    <row r="615" spans="3:21" x14ac:dyDescent="0.2">
      <c r="C615" s="4"/>
      <c r="D615" s="4"/>
      <c r="U615" s="41"/>
    </row>
    <row r="616" spans="3:21" x14ac:dyDescent="0.2">
      <c r="C616" s="4"/>
      <c r="D616" s="4"/>
      <c r="U616" s="41"/>
    </row>
    <row r="617" spans="3:21" x14ac:dyDescent="0.2">
      <c r="C617" s="4"/>
      <c r="D617" s="4"/>
      <c r="U617" s="41"/>
    </row>
    <row r="618" spans="3:21" x14ac:dyDescent="0.2">
      <c r="C618" s="4"/>
      <c r="D618" s="4"/>
      <c r="U618" s="41"/>
    </row>
    <row r="619" spans="3:21" x14ac:dyDescent="0.2">
      <c r="C619" s="4"/>
      <c r="D619" s="4"/>
      <c r="U619" s="41"/>
    </row>
    <row r="620" spans="3:21" x14ac:dyDescent="0.2">
      <c r="C620" s="4"/>
      <c r="D620" s="4"/>
      <c r="U620" s="41"/>
    </row>
    <row r="621" spans="3:21" x14ac:dyDescent="0.2">
      <c r="C621" s="4"/>
      <c r="D621" s="4"/>
      <c r="U621" s="41"/>
    </row>
    <row r="622" spans="3:21" x14ac:dyDescent="0.2">
      <c r="C622" s="4"/>
      <c r="D622" s="4"/>
      <c r="U622" s="41"/>
    </row>
    <row r="623" spans="3:21" x14ac:dyDescent="0.2">
      <c r="C623" s="4"/>
      <c r="D623" s="4"/>
      <c r="U623" s="41"/>
    </row>
    <row r="624" spans="3:21" x14ac:dyDescent="0.2">
      <c r="C624" s="4"/>
      <c r="D624" s="4"/>
      <c r="U624" s="41"/>
    </row>
    <row r="625" spans="3:21" x14ac:dyDescent="0.2">
      <c r="C625" s="4"/>
      <c r="D625" s="4"/>
      <c r="U625" s="41"/>
    </row>
    <row r="626" spans="3:21" x14ac:dyDescent="0.2">
      <c r="C626" s="4"/>
      <c r="D626" s="4"/>
      <c r="U626" s="41"/>
    </row>
    <row r="627" spans="3:21" x14ac:dyDescent="0.2">
      <c r="C627" s="4"/>
      <c r="D627" s="4"/>
      <c r="U627" s="41"/>
    </row>
    <row r="628" spans="3:21" x14ac:dyDescent="0.2">
      <c r="C628" s="4"/>
      <c r="D628" s="4"/>
      <c r="U628" s="41"/>
    </row>
    <row r="629" spans="3:21" x14ac:dyDescent="0.2">
      <c r="C629" s="4"/>
      <c r="D629" s="4"/>
      <c r="U629" s="41"/>
    </row>
    <row r="630" spans="3:21" x14ac:dyDescent="0.2">
      <c r="C630" s="4"/>
      <c r="D630" s="4"/>
      <c r="U630" s="41"/>
    </row>
    <row r="631" spans="3:21" x14ac:dyDescent="0.2">
      <c r="C631" s="4"/>
      <c r="D631" s="4"/>
      <c r="U631" s="41"/>
    </row>
    <row r="632" spans="3:21" x14ac:dyDescent="0.2">
      <c r="C632" s="4"/>
      <c r="D632" s="4"/>
      <c r="U632" s="41"/>
    </row>
    <row r="633" spans="3:21" x14ac:dyDescent="0.2">
      <c r="C633" s="4"/>
      <c r="D633" s="4"/>
      <c r="U633" s="41"/>
    </row>
    <row r="634" spans="3:21" x14ac:dyDescent="0.2">
      <c r="C634" s="4"/>
      <c r="D634" s="4"/>
      <c r="U634" s="41"/>
    </row>
    <row r="635" spans="3:21" x14ac:dyDescent="0.2">
      <c r="C635" s="4"/>
      <c r="D635" s="4"/>
      <c r="U635" s="41"/>
    </row>
    <row r="636" spans="3:21" x14ac:dyDescent="0.2">
      <c r="C636" s="4"/>
      <c r="D636" s="4"/>
      <c r="U636" s="41"/>
    </row>
    <row r="637" spans="3:21" x14ac:dyDescent="0.2">
      <c r="C637" s="4"/>
      <c r="D637" s="4"/>
      <c r="U637" s="41"/>
    </row>
    <row r="638" spans="3:21" x14ac:dyDescent="0.2">
      <c r="C638" s="4"/>
      <c r="D638" s="4"/>
      <c r="U638" s="41"/>
    </row>
    <row r="639" spans="3:21" x14ac:dyDescent="0.2">
      <c r="C639" s="4"/>
      <c r="D639" s="4"/>
      <c r="U639" s="41"/>
    </row>
    <row r="640" spans="3:21" x14ac:dyDescent="0.2">
      <c r="C640" s="4"/>
      <c r="D640" s="4"/>
      <c r="U640" s="41"/>
    </row>
    <row r="641" spans="3:21" x14ac:dyDescent="0.2">
      <c r="C641" s="4"/>
      <c r="D641" s="4"/>
      <c r="U641" s="41"/>
    </row>
    <row r="642" spans="3:21" x14ac:dyDescent="0.2">
      <c r="C642" s="4"/>
      <c r="D642" s="4"/>
      <c r="U642" s="41"/>
    </row>
    <row r="643" spans="3:21" x14ac:dyDescent="0.2">
      <c r="C643" s="4"/>
      <c r="D643" s="4"/>
      <c r="U643" s="41"/>
    </row>
    <row r="644" spans="3:21" x14ac:dyDescent="0.2">
      <c r="C644" s="4"/>
      <c r="D644" s="4"/>
      <c r="U644" s="41"/>
    </row>
    <row r="645" spans="3:21" x14ac:dyDescent="0.2">
      <c r="C645" s="4"/>
      <c r="D645" s="4"/>
      <c r="U645" s="41"/>
    </row>
    <row r="646" spans="3:21" x14ac:dyDescent="0.2">
      <c r="C646" s="4"/>
      <c r="D646" s="4"/>
      <c r="U646" s="41"/>
    </row>
    <row r="647" spans="3:21" x14ac:dyDescent="0.2">
      <c r="C647" s="4"/>
      <c r="D647" s="4"/>
      <c r="U647" s="41"/>
    </row>
    <row r="648" spans="3:21" x14ac:dyDescent="0.2">
      <c r="C648" s="4"/>
      <c r="D648" s="4"/>
      <c r="U648" s="41"/>
    </row>
    <row r="649" spans="3:21" x14ac:dyDescent="0.2">
      <c r="C649" s="4"/>
      <c r="D649" s="4"/>
      <c r="U649" s="41"/>
    </row>
    <row r="650" spans="3:21" x14ac:dyDescent="0.2">
      <c r="C650" s="4"/>
      <c r="D650" s="4"/>
      <c r="U650" s="41"/>
    </row>
    <row r="651" spans="3:21" x14ac:dyDescent="0.2">
      <c r="C651" s="4"/>
      <c r="D651" s="4"/>
      <c r="U651" s="41"/>
    </row>
    <row r="652" spans="3:21" x14ac:dyDescent="0.2">
      <c r="C652" s="4"/>
      <c r="D652" s="4"/>
      <c r="U652" s="41"/>
    </row>
    <row r="653" spans="3:21" x14ac:dyDescent="0.2">
      <c r="C653" s="4"/>
      <c r="D653" s="4"/>
      <c r="U653" s="41"/>
    </row>
    <row r="654" spans="3:21" x14ac:dyDescent="0.2">
      <c r="C654" s="4"/>
      <c r="D654" s="4"/>
      <c r="U654" s="41"/>
    </row>
    <row r="655" spans="3:21" x14ac:dyDescent="0.2">
      <c r="C655" s="4"/>
      <c r="D655" s="4"/>
      <c r="U655" s="41"/>
    </row>
    <row r="656" spans="3:21" x14ac:dyDescent="0.2">
      <c r="C656" s="4"/>
      <c r="D656" s="4"/>
      <c r="U656" s="41"/>
    </row>
    <row r="657" spans="3:21" x14ac:dyDescent="0.2">
      <c r="C657" s="4"/>
      <c r="D657" s="4"/>
      <c r="U657" s="41"/>
    </row>
    <row r="658" spans="3:21" x14ac:dyDescent="0.2">
      <c r="C658" s="4"/>
      <c r="D658" s="4"/>
      <c r="U658" s="41"/>
    </row>
    <row r="659" spans="3:21" x14ac:dyDescent="0.2">
      <c r="C659" s="4"/>
      <c r="D659" s="4"/>
      <c r="U659" s="41"/>
    </row>
    <row r="660" spans="3:21" x14ac:dyDescent="0.2">
      <c r="C660" s="4"/>
      <c r="D660" s="4"/>
      <c r="U660" s="41"/>
    </row>
    <row r="661" spans="3:21" x14ac:dyDescent="0.2">
      <c r="C661" s="4"/>
      <c r="D661" s="4"/>
      <c r="U661" s="41"/>
    </row>
    <row r="662" spans="3:21" x14ac:dyDescent="0.2">
      <c r="C662" s="4"/>
      <c r="D662" s="4"/>
      <c r="U662" s="41"/>
    </row>
    <row r="663" spans="3:21" x14ac:dyDescent="0.2">
      <c r="C663" s="4"/>
      <c r="D663" s="4"/>
      <c r="U663" s="41"/>
    </row>
    <row r="664" spans="3:21" x14ac:dyDescent="0.2">
      <c r="C664" s="4"/>
      <c r="D664" s="4"/>
      <c r="U664" s="41"/>
    </row>
    <row r="665" spans="3:21" x14ac:dyDescent="0.2">
      <c r="C665" s="4"/>
      <c r="D665" s="4"/>
      <c r="U665" s="41"/>
    </row>
    <row r="666" spans="3:21" x14ac:dyDescent="0.2">
      <c r="C666" s="4"/>
      <c r="D666" s="4"/>
      <c r="U666" s="41"/>
    </row>
    <row r="667" spans="3:21" x14ac:dyDescent="0.2">
      <c r="C667" s="4"/>
      <c r="D667" s="4"/>
      <c r="U667" s="41"/>
    </row>
    <row r="668" spans="3:21" x14ac:dyDescent="0.2">
      <c r="C668" s="4"/>
      <c r="D668" s="4"/>
      <c r="U668" s="41"/>
    </row>
    <row r="669" spans="3:21" x14ac:dyDescent="0.2">
      <c r="C669" s="4"/>
      <c r="D669" s="4"/>
      <c r="U669" s="41"/>
    </row>
    <row r="670" spans="3:21" x14ac:dyDescent="0.2">
      <c r="C670" s="4"/>
      <c r="D670" s="4"/>
      <c r="U670" s="41"/>
    </row>
    <row r="671" spans="3:21" x14ac:dyDescent="0.2">
      <c r="C671" s="4"/>
      <c r="D671" s="4"/>
      <c r="U671" s="41"/>
    </row>
    <row r="672" spans="3:21" x14ac:dyDescent="0.2">
      <c r="C672" s="4"/>
      <c r="D672" s="4"/>
      <c r="U672" s="41"/>
    </row>
    <row r="673" spans="3:21" x14ac:dyDescent="0.2">
      <c r="C673" s="4"/>
      <c r="D673" s="4"/>
      <c r="U673" s="41"/>
    </row>
    <row r="674" spans="3:21" x14ac:dyDescent="0.2">
      <c r="C674" s="4"/>
      <c r="D674" s="4"/>
      <c r="U674" s="41"/>
    </row>
    <row r="675" spans="3:21" x14ac:dyDescent="0.2">
      <c r="C675" s="4"/>
      <c r="D675" s="4"/>
      <c r="U675" s="41"/>
    </row>
    <row r="676" spans="3:21" x14ac:dyDescent="0.2">
      <c r="C676" s="4"/>
      <c r="D676" s="4"/>
      <c r="U676" s="41"/>
    </row>
    <row r="677" spans="3:21" x14ac:dyDescent="0.2">
      <c r="C677" s="4"/>
      <c r="D677" s="4"/>
      <c r="U677" s="41"/>
    </row>
    <row r="678" spans="3:21" x14ac:dyDescent="0.2">
      <c r="C678" s="4"/>
      <c r="D678" s="4"/>
      <c r="U678" s="41"/>
    </row>
    <row r="679" spans="3:21" x14ac:dyDescent="0.2">
      <c r="C679" s="4"/>
      <c r="D679" s="4"/>
      <c r="U679" s="41"/>
    </row>
    <row r="680" spans="3:21" x14ac:dyDescent="0.2">
      <c r="C680" s="4"/>
      <c r="D680" s="4"/>
      <c r="U680" s="41"/>
    </row>
    <row r="681" spans="3:21" x14ac:dyDescent="0.2">
      <c r="C681" s="4"/>
      <c r="D681" s="4"/>
      <c r="U681" s="41"/>
    </row>
    <row r="682" spans="3:21" x14ac:dyDescent="0.2">
      <c r="C682" s="4"/>
      <c r="D682" s="4"/>
      <c r="U682" s="41"/>
    </row>
    <row r="683" spans="3:21" x14ac:dyDescent="0.2">
      <c r="C683" s="4"/>
      <c r="D683" s="4"/>
      <c r="U683" s="41"/>
    </row>
    <row r="684" spans="3:21" x14ac:dyDescent="0.2">
      <c r="C684" s="4"/>
      <c r="D684" s="4"/>
      <c r="U684" s="41"/>
    </row>
    <row r="685" spans="3:21" x14ac:dyDescent="0.2">
      <c r="C685" s="4"/>
      <c r="D685" s="4"/>
      <c r="U685" s="41"/>
    </row>
    <row r="686" spans="3:21" x14ac:dyDescent="0.2">
      <c r="C686" s="4"/>
      <c r="D686" s="4"/>
      <c r="U686" s="41"/>
    </row>
    <row r="687" spans="3:21" x14ac:dyDescent="0.2">
      <c r="C687" s="4"/>
      <c r="D687" s="4"/>
      <c r="U687" s="41"/>
    </row>
    <row r="688" spans="3:21" x14ac:dyDescent="0.2">
      <c r="C688" s="4"/>
      <c r="D688" s="4"/>
      <c r="U688" s="41"/>
    </row>
    <row r="689" spans="3:21" x14ac:dyDescent="0.2">
      <c r="C689" s="4"/>
      <c r="D689" s="4"/>
      <c r="U689" s="41"/>
    </row>
    <row r="690" spans="3:21" x14ac:dyDescent="0.2">
      <c r="C690" s="4"/>
      <c r="D690" s="4"/>
      <c r="U690" s="41"/>
    </row>
    <row r="691" spans="3:21" x14ac:dyDescent="0.2">
      <c r="C691" s="4"/>
      <c r="D691" s="4"/>
      <c r="U691" s="41"/>
    </row>
    <row r="692" spans="3:21" x14ac:dyDescent="0.2">
      <c r="C692" s="4"/>
      <c r="D692" s="4"/>
      <c r="U692" s="41"/>
    </row>
    <row r="693" spans="3:21" x14ac:dyDescent="0.2">
      <c r="C693" s="4"/>
      <c r="D693" s="4"/>
      <c r="U693" s="41"/>
    </row>
    <row r="694" spans="3:21" x14ac:dyDescent="0.2">
      <c r="C694" s="4"/>
      <c r="D694" s="4"/>
      <c r="U694" s="41"/>
    </row>
    <row r="695" spans="3:21" x14ac:dyDescent="0.2">
      <c r="C695" s="4"/>
      <c r="D695" s="4"/>
      <c r="U695" s="41"/>
    </row>
    <row r="696" spans="3:21" x14ac:dyDescent="0.2">
      <c r="C696" s="4"/>
      <c r="D696" s="4"/>
      <c r="U696" s="41"/>
    </row>
    <row r="697" spans="3:21" x14ac:dyDescent="0.2">
      <c r="C697" s="4"/>
      <c r="D697" s="4"/>
      <c r="U697" s="41"/>
    </row>
    <row r="698" spans="3:21" x14ac:dyDescent="0.2">
      <c r="C698" s="4"/>
      <c r="D698" s="4"/>
      <c r="U698" s="41"/>
    </row>
    <row r="699" spans="3:21" x14ac:dyDescent="0.2">
      <c r="C699" s="4"/>
      <c r="D699" s="4"/>
      <c r="U699" s="41"/>
    </row>
    <row r="700" spans="3:21" x14ac:dyDescent="0.2">
      <c r="C700" s="4"/>
      <c r="D700" s="4"/>
      <c r="U700" s="41"/>
    </row>
    <row r="701" spans="3:21" x14ac:dyDescent="0.2">
      <c r="C701" s="4"/>
      <c r="D701" s="4"/>
      <c r="U701" s="41"/>
    </row>
    <row r="702" spans="3:21" x14ac:dyDescent="0.2">
      <c r="C702" s="4"/>
      <c r="D702" s="4"/>
      <c r="U702" s="41"/>
    </row>
    <row r="703" spans="3:21" x14ac:dyDescent="0.2">
      <c r="C703" s="4"/>
      <c r="D703" s="4"/>
      <c r="U703" s="41"/>
    </row>
    <row r="704" spans="3:21" x14ac:dyDescent="0.2">
      <c r="C704" s="4"/>
      <c r="D704" s="4"/>
      <c r="U704" s="41"/>
    </row>
    <row r="705" spans="3:21" x14ac:dyDescent="0.2">
      <c r="C705" s="4"/>
      <c r="D705" s="4"/>
      <c r="U705" s="41"/>
    </row>
    <row r="706" spans="3:21" x14ac:dyDescent="0.2">
      <c r="C706" s="4"/>
      <c r="D706" s="4"/>
      <c r="U706" s="41"/>
    </row>
    <row r="707" spans="3:21" x14ac:dyDescent="0.2">
      <c r="C707" s="4"/>
      <c r="D707" s="4"/>
      <c r="U707" s="41"/>
    </row>
    <row r="708" spans="3:21" x14ac:dyDescent="0.2">
      <c r="C708" s="4"/>
      <c r="D708" s="4"/>
      <c r="U708" s="41"/>
    </row>
    <row r="709" spans="3:21" x14ac:dyDescent="0.2">
      <c r="C709" s="4"/>
      <c r="D709" s="4"/>
      <c r="U709" s="41"/>
    </row>
    <row r="710" spans="3:21" x14ac:dyDescent="0.2">
      <c r="C710" s="4"/>
      <c r="D710" s="4"/>
      <c r="U710" s="41"/>
    </row>
    <row r="711" spans="3:21" x14ac:dyDescent="0.2">
      <c r="C711" s="4"/>
      <c r="D711" s="4"/>
      <c r="U711" s="41"/>
    </row>
    <row r="712" spans="3:21" x14ac:dyDescent="0.2">
      <c r="C712" s="4"/>
      <c r="D712" s="4"/>
      <c r="U712" s="41"/>
    </row>
    <row r="713" spans="3:21" x14ac:dyDescent="0.2">
      <c r="C713" s="4"/>
      <c r="D713" s="4"/>
      <c r="U713" s="41"/>
    </row>
    <row r="714" spans="3:21" x14ac:dyDescent="0.2">
      <c r="C714" s="4"/>
      <c r="D714" s="4"/>
      <c r="U714" s="41"/>
    </row>
    <row r="715" spans="3:21" x14ac:dyDescent="0.2">
      <c r="C715" s="4"/>
      <c r="D715" s="4"/>
      <c r="U715" s="41"/>
    </row>
    <row r="716" spans="3:21" x14ac:dyDescent="0.2">
      <c r="C716" s="4"/>
      <c r="D716" s="4"/>
      <c r="U716" s="41"/>
    </row>
    <row r="717" spans="3:21" x14ac:dyDescent="0.2">
      <c r="C717" s="4"/>
      <c r="D717" s="4"/>
      <c r="U717" s="41"/>
    </row>
    <row r="718" spans="3:21" x14ac:dyDescent="0.2">
      <c r="C718" s="4"/>
      <c r="D718" s="4"/>
      <c r="U718" s="41"/>
    </row>
    <row r="719" spans="3:21" x14ac:dyDescent="0.2">
      <c r="C719" s="4"/>
      <c r="D719" s="4"/>
      <c r="U719" s="41"/>
    </row>
    <row r="720" spans="3:21" x14ac:dyDescent="0.2">
      <c r="C720" s="4"/>
      <c r="D720" s="4"/>
      <c r="U720" s="41"/>
    </row>
    <row r="721" spans="3:21" x14ac:dyDescent="0.2">
      <c r="C721" s="4"/>
      <c r="D721" s="4"/>
      <c r="U721" s="41"/>
    </row>
    <row r="722" spans="3:21" x14ac:dyDescent="0.2">
      <c r="C722" s="4"/>
      <c r="D722" s="4"/>
      <c r="U722" s="41"/>
    </row>
    <row r="723" spans="3:21" x14ac:dyDescent="0.2">
      <c r="C723" s="4"/>
      <c r="D723" s="4"/>
      <c r="U723" s="41"/>
    </row>
    <row r="724" spans="3:21" x14ac:dyDescent="0.2">
      <c r="C724" s="4"/>
      <c r="D724" s="4"/>
      <c r="U724" s="41"/>
    </row>
    <row r="725" spans="3:21" x14ac:dyDescent="0.2">
      <c r="C725" s="4"/>
      <c r="D725" s="4"/>
      <c r="U725" s="41"/>
    </row>
    <row r="726" spans="3:21" x14ac:dyDescent="0.2">
      <c r="C726" s="4"/>
      <c r="D726" s="4"/>
      <c r="U726" s="41"/>
    </row>
    <row r="727" spans="3:21" x14ac:dyDescent="0.2">
      <c r="C727" s="4"/>
      <c r="D727" s="4"/>
      <c r="U727" s="41"/>
    </row>
    <row r="728" spans="3:21" x14ac:dyDescent="0.2">
      <c r="C728" s="4"/>
      <c r="D728" s="4"/>
      <c r="U728" s="41"/>
    </row>
    <row r="729" spans="3:21" x14ac:dyDescent="0.2">
      <c r="C729" s="4"/>
      <c r="D729" s="4"/>
      <c r="U729" s="41"/>
    </row>
    <row r="730" spans="3:21" x14ac:dyDescent="0.2">
      <c r="C730" s="4"/>
      <c r="D730" s="4"/>
      <c r="U730" s="41"/>
    </row>
    <row r="731" spans="3:21" x14ac:dyDescent="0.2">
      <c r="C731" s="4"/>
      <c r="D731" s="4"/>
      <c r="U731" s="41"/>
    </row>
    <row r="732" spans="3:21" x14ac:dyDescent="0.2">
      <c r="C732" s="4"/>
      <c r="D732" s="4"/>
      <c r="U732" s="41"/>
    </row>
    <row r="733" spans="3:21" x14ac:dyDescent="0.2">
      <c r="C733" s="4"/>
      <c r="D733" s="4"/>
      <c r="U733" s="41"/>
    </row>
    <row r="734" spans="3:21" x14ac:dyDescent="0.2">
      <c r="C734" s="4"/>
      <c r="D734" s="4"/>
      <c r="U734" s="41"/>
    </row>
    <row r="735" spans="3:21" x14ac:dyDescent="0.2">
      <c r="C735" s="4"/>
      <c r="D735" s="4"/>
      <c r="U735" s="41"/>
    </row>
    <row r="736" spans="3:21" x14ac:dyDescent="0.2">
      <c r="C736" s="4"/>
      <c r="D736" s="4"/>
      <c r="U736" s="41"/>
    </row>
    <row r="737" spans="3:21" x14ac:dyDescent="0.2">
      <c r="C737" s="4"/>
      <c r="D737" s="4"/>
      <c r="U737" s="41"/>
    </row>
    <row r="738" spans="3:21" x14ac:dyDescent="0.2">
      <c r="C738" s="4"/>
      <c r="D738" s="4"/>
      <c r="U738" s="41"/>
    </row>
    <row r="739" spans="3:21" x14ac:dyDescent="0.2">
      <c r="C739" s="4"/>
      <c r="D739" s="4"/>
      <c r="U739" s="41"/>
    </row>
    <row r="740" spans="3:21" x14ac:dyDescent="0.2">
      <c r="C740" s="4"/>
      <c r="D740" s="4"/>
      <c r="U740" s="41"/>
    </row>
    <row r="741" spans="3:21" x14ac:dyDescent="0.2">
      <c r="C741" s="4"/>
      <c r="D741" s="4"/>
      <c r="U741" s="41"/>
    </row>
    <row r="742" spans="3:21" x14ac:dyDescent="0.2">
      <c r="C742" s="4"/>
      <c r="D742" s="4"/>
      <c r="U742" s="41"/>
    </row>
    <row r="743" spans="3:21" x14ac:dyDescent="0.2">
      <c r="C743" s="4"/>
      <c r="D743" s="4"/>
      <c r="U743" s="41"/>
    </row>
    <row r="744" spans="3:21" x14ac:dyDescent="0.2">
      <c r="C744" s="4"/>
      <c r="D744" s="4"/>
      <c r="U744" s="41"/>
    </row>
    <row r="745" spans="3:21" x14ac:dyDescent="0.2">
      <c r="C745" s="4"/>
      <c r="D745" s="4"/>
      <c r="U745" s="41"/>
    </row>
    <row r="746" spans="3:21" x14ac:dyDescent="0.2">
      <c r="C746" s="4"/>
      <c r="D746" s="4"/>
      <c r="U746" s="41"/>
    </row>
    <row r="747" spans="3:21" x14ac:dyDescent="0.2">
      <c r="C747" s="4"/>
      <c r="D747" s="4"/>
      <c r="U747" s="41"/>
    </row>
    <row r="748" spans="3:21" x14ac:dyDescent="0.2">
      <c r="C748" s="4"/>
      <c r="D748" s="4"/>
      <c r="U748" s="41"/>
    </row>
    <row r="749" spans="3:21" x14ac:dyDescent="0.2">
      <c r="C749" s="4"/>
      <c r="D749" s="4"/>
      <c r="U749" s="41"/>
    </row>
    <row r="750" spans="3:21" x14ac:dyDescent="0.2">
      <c r="C750" s="4"/>
      <c r="D750" s="4"/>
      <c r="U750" s="41"/>
    </row>
    <row r="751" spans="3:21" x14ac:dyDescent="0.2">
      <c r="C751" s="4"/>
      <c r="D751" s="4"/>
      <c r="U751" s="41"/>
    </row>
    <row r="752" spans="3:21" x14ac:dyDescent="0.2">
      <c r="C752" s="4"/>
      <c r="D752" s="4"/>
      <c r="U752" s="41"/>
    </row>
    <row r="753" spans="3:21" x14ac:dyDescent="0.2">
      <c r="C753" s="4"/>
      <c r="D753" s="4"/>
      <c r="U753" s="41"/>
    </row>
    <row r="754" spans="3:21" x14ac:dyDescent="0.2">
      <c r="C754" s="4"/>
      <c r="D754" s="4"/>
      <c r="U754" s="41"/>
    </row>
    <row r="755" spans="3:21" x14ac:dyDescent="0.2">
      <c r="C755" s="4"/>
      <c r="D755" s="4"/>
      <c r="U755" s="41"/>
    </row>
    <row r="756" spans="3:21" x14ac:dyDescent="0.2">
      <c r="C756" s="4"/>
      <c r="D756" s="4"/>
      <c r="U756" s="41"/>
    </row>
    <row r="757" spans="3:21" x14ac:dyDescent="0.2">
      <c r="C757" s="4"/>
      <c r="D757" s="4"/>
      <c r="U757" s="41"/>
    </row>
    <row r="758" spans="3:21" x14ac:dyDescent="0.2">
      <c r="C758" s="4"/>
      <c r="D758" s="4"/>
      <c r="U758" s="41"/>
    </row>
    <row r="759" spans="3:21" x14ac:dyDescent="0.2">
      <c r="C759" s="4"/>
      <c r="D759" s="4"/>
      <c r="U759" s="41"/>
    </row>
    <row r="760" spans="3:21" x14ac:dyDescent="0.2">
      <c r="C760" s="4"/>
      <c r="D760" s="4"/>
      <c r="U760" s="41"/>
    </row>
    <row r="761" spans="3:21" x14ac:dyDescent="0.2">
      <c r="C761" s="4"/>
      <c r="D761" s="4"/>
      <c r="U761" s="41"/>
    </row>
    <row r="762" spans="3:21" x14ac:dyDescent="0.2">
      <c r="C762" s="4"/>
      <c r="D762" s="4"/>
      <c r="U762" s="41"/>
    </row>
    <row r="763" spans="3:21" x14ac:dyDescent="0.2">
      <c r="C763" s="4"/>
      <c r="D763" s="4"/>
      <c r="U763" s="41"/>
    </row>
    <row r="764" spans="3:21" x14ac:dyDescent="0.2">
      <c r="C764" s="4"/>
      <c r="D764" s="4"/>
      <c r="U764" s="41"/>
    </row>
    <row r="765" spans="3:21" x14ac:dyDescent="0.2">
      <c r="C765" s="4"/>
      <c r="D765" s="4"/>
      <c r="U765" s="41"/>
    </row>
    <row r="766" spans="3:21" x14ac:dyDescent="0.2">
      <c r="C766" s="4"/>
      <c r="D766" s="4"/>
      <c r="U766" s="41"/>
    </row>
    <row r="767" spans="3:21" x14ac:dyDescent="0.2">
      <c r="C767" s="4"/>
      <c r="D767" s="4"/>
      <c r="U767" s="41"/>
    </row>
    <row r="768" spans="3:21" x14ac:dyDescent="0.2">
      <c r="C768" s="4"/>
      <c r="D768" s="4"/>
      <c r="U768" s="41"/>
    </row>
    <row r="769" spans="3:21" x14ac:dyDescent="0.2">
      <c r="C769" s="4"/>
      <c r="D769" s="4"/>
      <c r="U769" s="41"/>
    </row>
    <row r="770" spans="3:21" x14ac:dyDescent="0.2">
      <c r="C770" s="4"/>
      <c r="D770" s="4"/>
      <c r="U770" s="41"/>
    </row>
    <row r="771" spans="3:21" x14ac:dyDescent="0.2">
      <c r="C771" s="4"/>
      <c r="D771" s="4"/>
      <c r="U771" s="41"/>
    </row>
    <row r="772" spans="3:21" x14ac:dyDescent="0.2">
      <c r="C772" s="4"/>
      <c r="D772" s="4"/>
      <c r="U772" s="41"/>
    </row>
    <row r="773" spans="3:21" x14ac:dyDescent="0.2">
      <c r="C773" s="4"/>
      <c r="D773" s="4"/>
      <c r="U773" s="41"/>
    </row>
    <row r="774" spans="3:21" x14ac:dyDescent="0.2">
      <c r="C774" s="4"/>
      <c r="D774" s="4"/>
      <c r="U774" s="41"/>
    </row>
    <row r="775" spans="3:21" x14ac:dyDescent="0.2">
      <c r="C775" s="4"/>
      <c r="D775" s="4"/>
      <c r="U775" s="41"/>
    </row>
    <row r="776" spans="3:21" x14ac:dyDescent="0.2">
      <c r="C776" s="4"/>
      <c r="D776" s="4"/>
      <c r="U776" s="41"/>
    </row>
    <row r="777" spans="3:21" x14ac:dyDescent="0.2">
      <c r="C777" s="4"/>
      <c r="D777" s="4"/>
      <c r="U777" s="41"/>
    </row>
    <row r="778" spans="3:21" x14ac:dyDescent="0.2">
      <c r="C778" s="4"/>
      <c r="D778" s="4"/>
      <c r="U778" s="41"/>
    </row>
    <row r="779" spans="3:21" x14ac:dyDescent="0.2">
      <c r="C779" s="4"/>
      <c r="D779" s="4"/>
      <c r="U779" s="41"/>
    </row>
    <row r="780" spans="3:21" x14ac:dyDescent="0.2">
      <c r="C780" s="4"/>
      <c r="D780" s="4"/>
      <c r="U780" s="41"/>
    </row>
    <row r="781" spans="3:21" x14ac:dyDescent="0.2">
      <c r="C781" s="4"/>
      <c r="D781" s="4"/>
      <c r="U781" s="41"/>
    </row>
    <row r="782" spans="3:21" x14ac:dyDescent="0.2">
      <c r="C782" s="4"/>
      <c r="D782" s="4"/>
      <c r="U782" s="41"/>
    </row>
    <row r="783" spans="3:21" x14ac:dyDescent="0.2">
      <c r="C783" s="4"/>
      <c r="D783" s="4"/>
      <c r="U783" s="41"/>
    </row>
    <row r="784" spans="3:21" x14ac:dyDescent="0.2">
      <c r="C784" s="4"/>
      <c r="D784" s="4"/>
      <c r="U784" s="41"/>
    </row>
    <row r="785" spans="3:21" x14ac:dyDescent="0.2">
      <c r="C785" s="4"/>
      <c r="D785" s="4"/>
      <c r="U785" s="41"/>
    </row>
    <row r="786" spans="3:21" x14ac:dyDescent="0.2">
      <c r="C786" s="4"/>
      <c r="D786" s="4"/>
      <c r="U786" s="41"/>
    </row>
    <row r="787" spans="3:21" x14ac:dyDescent="0.2">
      <c r="C787" s="4"/>
      <c r="D787" s="4"/>
      <c r="U787" s="41"/>
    </row>
    <row r="788" spans="3:21" x14ac:dyDescent="0.2">
      <c r="C788" s="4"/>
      <c r="D788" s="4"/>
      <c r="U788" s="41"/>
    </row>
    <row r="789" spans="3:21" x14ac:dyDescent="0.2">
      <c r="C789" s="4"/>
      <c r="D789" s="4"/>
      <c r="U789" s="41"/>
    </row>
    <row r="790" spans="3:21" x14ac:dyDescent="0.2">
      <c r="C790" s="4"/>
      <c r="D790" s="4"/>
      <c r="U790" s="41"/>
    </row>
    <row r="791" spans="3:21" x14ac:dyDescent="0.2">
      <c r="C791" s="4"/>
      <c r="D791" s="4"/>
      <c r="U791" s="41"/>
    </row>
    <row r="792" spans="3:21" x14ac:dyDescent="0.2">
      <c r="C792" s="4"/>
      <c r="D792" s="4"/>
      <c r="U792" s="41"/>
    </row>
    <row r="793" spans="3:21" x14ac:dyDescent="0.2">
      <c r="C793" s="4"/>
      <c r="D793" s="4"/>
      <c r="U793" s="41"/>
    </row>
    <row r="794" spans="3:21" x14ac:dyDescent="0.2">
      <c r="C794" s="4"/>
      <c r="D794" s="4"/>
      <c r="U794" s="41"/>
    </row>
    <row r="795" spans="3:21" x14ac:dyDescent="0.2">
      <c r="C795" s="4"/>
      <c r="D795" s="4"/>
      <c r="U795" s="41"/>
    </row>
    <row r="796" spans="3:21" x14ac:dyDescent="0.2">
      <c r="C796" s="4"/>
      <c r="D796" s="4"/>
      <c r="U796" s="41"/>
    </row>
    <row r="797" spans="3:21" x14ac:dyDescent="0.2">
      <c r="C797" s="4"/>
      <c r="D797" s="4"/>
      <c r="U797" s="41"/>
    </row>
    <row r="798" spans="3:21" x14ac:dyDescent="0.2">
      <c r="C798" s="4"/>
      <c r="D798" s="4"/>
      <c r="U798" s="41"/>
    </row>
    <row r="799" spans="3:21" x14ac:dyDescent="0.2">
      <c r="C799" s="4"/>
      <c r="D799" s="4"/>
      <c r="U799" s="41"/>
    </row>
    <row r="800" spans="3:21" x14ac:dyDescent="0.2">
      <c r="C800" s="4"/>
      <c r="D800" s="4"/>
      <c r="U800" s="41"/>
    </row>
    <row r="801" spans="3:21" x14ac:dyDescent="0.2">
      <c r="C801" s="4"/>
      <c r="D801" s="4"/>
      <c r="U801" s="41"/>
    </row>
    <row r="802" spans="3:21" x14ac:dyDescent="0.2">
      <c r="C802" s="4"/>
      <c r="D802" s="4"/>
      <c r="U802" s="41"/>
    </row>
    <row r="803" spans="3:21" x14ac:dyDescent="0.2">
      <c r="C803" s="4"/>
      <c r="D803" s="4"/>
      <c r="U803" s="41"/>
    </row>
    <row r="804" spans="3:21" x14ac:dyDescent="0.2">
      <c r="C804" s="4"/>
      <c r="D804" s="4"/>
      <c r="U804" s="41"/>
    </row>
    <row r="805" spans="3:21" x14ac:dyDescent="0.2">
      <c r="C805" s="4"/>
      <c r="D805" s="4"/>
      <c r="U805" s="41"/>
    </row>
    <row r="806" spans="3:21" x14ac:dyDescent="0.2">
      <c r="C806" s="4"/>
      <c r="D806" s="4"/>
      <c r="U806" s="41"/>
    </row>
    <row r="807" spans="3:21" x14ac:dyDescent="0.2">
      <c r="C807" s="4"/>
      <c r="D807" s="4"/>
      <c r="U807" s="41"/>
    </row>
    <row r="808" spans="3:21" x14ac:dyDescent="0.2">
      <c r="C808" s="4"/>
      <c r="D808" s="4"/>
      <c r="U808" s="41"/>
    </row>
    <row r="809" spans="3:21" x14ac:dyDescent="0.2">
      <c r="C809" s="4"/>
      <c r="D809" s="4"/>
      <c r="U809" s="41"/>
    </row>
    <row r="810" spans="3:21" x14ac:dyDescent="0.2">
      <c r="C810" s="4"/>
      <c r="D810" s="4"/>
      <c r="U810" s="41"/>
    </row>
    <row r="811" spans="3:21" x14ac:dyDescent="0.2">
      <c r="C811" s="4"/>
      <c r="D811" s="4"/>
      <c r="U811" s="41"/>
    </row>
    <row r="812" spans="3:21" x14ac:dyDescent="0.2">
      <c r="C812" s="4"/>
      <c r="D812" s="4"/>
      <c r="U812" s="41"/>
    </row>
    <row r="813" spans="3:21" x14ac:dyDescent="0.2">
      <c r="C813" s="4"/>
      <c r="D813" s="4"/>
      <c r="U813" s="41"/>
    </row>
    <row r="814" spans="3:21" x14ac:dyDescent="0.2">
      <c r="C814" s="4"/>
      <c r="D814" s="4"/>
      <c r="U814" s="41"/>
    </row>
    <row r="815" spans="3:21" x14ac:dyDescent="0.2">
      <c r="C815" s="4"/>
      <c r="D815" s="4"/>
      <c r="U815" s="41"/>
    </row>
    <row r="816" spans="3:21" x14ac:dyDescent="0.2">
      <c r="C816" s="4"/>
      <c r="D816" s="4"/>
      <c r="U816" s="41"/>
    </row>
    <row r="817" spans="3:21" x14ac:dyDescent="0.2">
      <c r="C817" s="4"/>
      <c r="D817" s="4"/>
      <c r="U817" s="41"/>
    </row>
    <row r="818" spans="3:21" x14ac:dyDescent="0.2">
      <c r="C818" s="4"/>
      <c r="D818" s="4"/>
      <c r="U818" s="41"/>
    </row>
    <row r="819" spans="3:21" x14ac:dyDescent="0.2">
      <c r="C819" s="4"/>
      <c r="D819" s="4"/>
      <c r="U819" s="41"/>
    </row>
    <row r="820" spans="3:21" x14ac:dyDescent="0.2">
      <c r="C820" s="4"/>
      <c r="D820" s="4"/>
      <c r="U820" s="41"/>
    </row>
    <row r="821" spans="3:21" x14ac:dyDescent="0.2">
      <c r="C821" s="4"/>
      <c r="D821" s="4"/>
      <c r="U821" s="41"/>
    </row>
    <row r="822" spans="3:21" x14ac:dyDescent="0.2">
      <c r="C822" s="4"/>
      <c r="D822" s="4"/>
      <c r="U822" s="41"/>
    </row>
    <row r="823" spans="3:21" x14ac:dyDescent="0.2">
      <c r="C823" s="4"/>
      <c r="D823" s="4"/>
      <c r="U823" s="41"/>
    </row>
    <row r="824" spans="3:21" x14ac:dyDescent="0.2">
      <c r="C824" s="4"/>
      <c r="D824" s="4"/>
      <c r="U824" s="41"/>
    </row>
    <row r="825" spans="3:21" x14ac:dyDescent="0.2">
      <c r="C825" s="4"/>
      <c r="D825" s="4"/>
      <c r="U825" s="41"/>
    </row>
    <row r="826" spans="3:21" x14ac:dyDescent="0.2">
      <c r="C826" s="4"/>
      <c r="D826" s="4"/>
      <c r="U826" s="41"/>
    </row>
    <row r="827" spans="3:21" x14ac:dyDescent="0.2">
      <c r="C827" s="4"/>
      <c r="D827" s="4"/>
      <c r="U827" s="41"/>
    </row>
    <row r="828" spans="3:21" x14ac:dyDescent="0.2">
      <c r="C828" s="4"/>
      <c r="D828" s="4"/>
      <c r="U828" s="41"/>
    </row>
    <row r="829" spans="3:21" x14ac:dyDescent="0.2">
      <c r="C829" s="4"/>
      <c r="D829" s="4"/>
      <c r="U829" s="41"/>
    </row>
    <row r="830" spans="3:21" x14ac:dyDescent="0.2">
      <c r="C830" s="4"/>
      <c r="D830" s="4"/>
      <c r="U830" s="41"/>
    </row>
    <row r="831" spans="3:21" x14ac:dyDescent="0.2">
      <c r="C831" s="4"/>
      <c r="D831" s="4"/>
      <c r="U831" s="41"/>
    </row>
    <row r="832" spans="3:21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</sheetData>
  <sortState xmlns:xlrd2="http://schemas.microsoft.com/office/spreadsheetml/2017/richdata2" ref="A21:AA142">
    <sortCondition ref="C21:C142"/>
  </sortState>
  <phoneticPr fontId="7" type="noConversion"/>
  <hyperlinks>
    <hyperlink ref="H586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49"/>
  <sheetViews>
    <sheetView workbookViewId="0">
      <selection activeCell="F10" sqref="F10"/>
    </sheetView>
  </sheetViews>
  <sheetFormatPr defaultRowHeight="12.75" x14ac:dyDescent="0.2"/>
  <cols>
    <col min="2" max="2" width="10.7109375" customWidth="1"/>
    <col min="5" max="5" width="10.7109375" customWidth="1"/>
    <col min="6" max="6" width="12.42578125" bestFit="1" customWidth="1"/>
  </cols>
  <sheetData>
    <row r="1" spans="1:35" ht="18.75" thickBot="1" x14ac:dyDescent="0.25">
      <c r="A1" s="11" t="s">
        <v>39</v>
      </c>
      <c r="B1" s="5"/>
      <c r="C1" s="5"/>
      <c r="D1" s="6" t="s">
        <v>40</v>
      </c>
      <c r="E1" s="5"/>
      <c r="F1" s="5"/>
      <c r="G1" s="5"/>
      <c r="H1" s="5"/>
      <c r="I1" s="5"/>
      <c r="J1" s="5"/>
      <c r="K1" s="5"/>
      <c r="L1" s="5"/>
      <c r="M1" s="12" t="s">
        <v>41</v>
      </c>
      <c r="N1" s="5" t="s">
        <v>42</v>
      </c>
      <c r="O1" s="5">
        <f ca="1">H18*J18-I18*I18</f>
        <v>442895.20192507748</v>
      </c>
      <c r="P1" s="5" t="s">
        <v>128</v>
      </c>
      <c r="Q1" s="5"/>
      <c r="R1" s="5"/>
      <c r="S1" s="5"/>
      <c r="T1" s="5"/>
      <c r="U1" s="3" t="s">
        <v>98</v>
      </c>
      <c r="V1" s="38" t="s">
        <v>100</v>
      </c>
      <c r="W1" s="5"/>
      <c r="X1" s="5"/>
      <c r="Y1" s="5"/>
      <c r="Z1" s="5"/>
      <c r="AA1" s="5">
        <v>1</v>
      </c>
      <c r="AB1" s="5" t="s">
        <v>43</v>
      </c>
      <c r="AC1" s="5"/>
      <c r="AD1" s="5"/>
      <c r="AE1" s="5"/>
      <c r="AF1" s="5"/>
      <c r="AG1" s="5"/>
      <c r="AH1" s="5"/>
      <c r="AI1" s="5"/>
    </row>
    <row r="2" spans="1:3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 t="s">
        <v>44</v>
      </c>
      <c r="N2" s="5" t="s">
        <v>45</v>
      </c>
      <c r="O2" s="5">
        <f ca="1">+F18*J18-H18*I18</f>
        <v>-302298.68236436369</v>
      </c>
      <c r="P2" s="5" t="s">
        <v>129</v>
      </c>
      <c r="Q2" s="5"/>
      <c r="R2" s="5"/>
      <c r="S2" s="5"/>
      <c r="T2" s="5"/>
      <c r="U2" s="5">
        <v>-5</v>
      </c>
      <c r="V2" s="5">
        <f t="shared" ref="V2:V33" ca="1" si="0">+E$4+E$5*U2+E$6*U2^2</f>
        <v>3.6902202501830711E-2</v>
      </c>
      <c r="W2" s="5"/>
      <c r="X2" s="5"/>
      <c r="Y2" s="5"/>
      <c r="Z2" s="5"/>
      <c r="AA2" s="5">
        <v>2</v>
      </c>
      <c r="AB2" s="5" t="s">
        <v>46</v>
      </c>
      <c r="AC2" s="5"/>
      <c r="AD2" s="5"/>
      <c r="AE2" s="5"/>
      <c r="AF2" s="5"/>
      <c r="AG2" s="5"/>
      <c r="AH2" s="5"/>
      <c r="AI2" s="5"/>
    </row>
    <row r="3" spans="1:35" ht="13.5" thickBot="1" x14ac:dyDescent="0.25">
      <c r="A3" s="5" t="s">
        <v>47</v>
      </c>
      <c r="B3" s="5" t="s">
        <v>48</v>
      </c>
      <c r="C3" s="5"/>
      <c r="D3" s="5"/>
      <c r="E3" s="8" t="s">
        <v>49</v>
      </c>
      <c r="F3" s="8" t="s">
        <v>50</v>
      </c>
      <c r="G3" s="8" t="s">
        <v>51</v>
      </c>
      <c r="H3" s="8" t="s">
        <v>52</v>
      </c>
      <c r="I3" s="5"/>
      <c r="J3" s="5"/>
      <c r="K3" s="5"/>
      <c r="L3" s="5"/>
      <c r="M3" s="12" t="s">
        <v>53</v>
      </c>
      <c r="N3" s="5" t="s">
        <v>54</v>
      </c>
      <c r="O3" s="5">
        <f ca="1">+F18*I18-H18*H18</f>
        <v>47067.756121362792</v>
      </c>
      <c r="P3" s="5" t="s">
        <v>130</v>
      </c>
      <c r="Q3" s="5"/>
      <c r="R3" s="5"/>
      <c r="S3" s="5"/>
      <c r="T3" s="5"/>
      <c r="U3" s="5">
        <v>-4.8</v>
      </c>
      <c r="V3" s="5">
        <f t="shared" ca="1" si="0"/>
        <v>3.1631108770437552E-2</v>
      </c>
      <c r="W3" s="5"/>
      <c r="X3" s="5"/>
      <c r="Y3" s="5"/>
      <c r="Z3" s="5"/>
      <c r="AA3" s="5">
        <v>3</v>
      </c>
      <c r="AB3" s="5" t="s">
        <v>55</v>
      </c>
      <c r="AC3" s="5"/>
      <c r="AD3" s="5"/>
      <c r="AE3" s="5"/>
      <c r="AF3" s="5"/>
      <c r="AG3" s="5"/>
      <c r="AH3" s="5"/>
      <c r="AI3" s="5"/>
    </row>
    <row r="4" spans="1:35" x14ac:dyDescent="0.2">
      <c r="A4" s="5" t="s">
        <v>56</v>
      </c>
      <c r="B4" s="5" t="s">
        <v>57</v>
      </c>
      <c r="C4" s="5"/>
      <c r="D4" s="13" t="s">
        <v>58</v>
      </c>
      <c r="E4" s="14">
        <f ca="1">(G18*O1-K18*O2+L18*O3)/O7</f>
        <v>3.0084999532894738E-3</v>
      </c>
      <c r="F4" s="15">
        <f ca="1">+E7/O7*O18</f>
        <v>5.9001190465156495E-3</v>
      </c>
      <c r="G4" s="16">
        <f>+B18</f>
        <v>1</v>
      </c>
      <c r="H4" s="17">
        <f ca="1">ABS(F4/E4)</f>
        <v>1.9611497883071258</v>
      </c>
      <c r="I4" s="5"/>
      <c r="J4" s="5"/>
      <c r="K4" s="5"/>
      <c r="L4" s="5"/>
      <c r="M4" s="12" t="s">
        <v>59</v>
      </c>
      <c r="N4" s="5" t="s">
        <v>60</v>
      </c>
      <c r="O4" s="5">
        <f ca="1">+C18*J18-H18*H18</f>
        <v>444609.1228486792</v>
      </c>
      <c r="P4" s="5" t="s">
        <v>131</v>
      </c>
      <c r="Q4" s="5"/>
      <c r="R4" s="5"/>
      <c r="S4" s="5"/>
      <c r="T4" s="5"/>
      <c r="U4" s="5">
        <v>-4.5999999999999996</v>
      </c>
      <c r="V4" s="5">
        <f t="shared" ca="1" si="0"/>
        <v>2.668629384149869E-2</v>
      </c>
      <c r="W4" s="5"/>
      <c r="X4" s="5"/>
      <c r="Y4" s="5"/>
      <c r="Z4" s="5"/>
      <c r="AA4" s="5">
        <v>4</v>
      </c>
      <c r="AB4" s="5" t="s">
        <v>61</v>
      </c>
      <c r="AC4" s="5"/>
      <c r="AD4" s="5"/>
      <c r="AE4" s="5"/>
      <c r="AF4" s="5"/>
      <c r="AG4" s="5"/>
      <c r="AH4" s="5"/>
      <c r="AI4" s="5"/>
    </row>
    <row r="5" spans="1:35" x14ac:dyDescent="0.2">
      <c r="A5" s="5" t="s">
        <v>62</v>
      </c>
      <c r="B5" s="18">
        <v>40323</v>
      </c>
      <c r="C5" s="5"/>
      <c r="D5" s="19" t="s">
        <v>63</v>
      </c>
      <c r="E5" s="20">
        <f ca="1">+(-G18*O2+K18*O4-L18*O5)/O7</f>
        <v>1.3613684643685009E-2</v>
      </c>
      <c r="F5" s="21">
        <f ca="1">P18*E7/O7</f>
        <v>5.8956979821405556E-3</v>
      </c>
      <c r="G5" s="22">
        <f>+B18/A18</f>
        <v>1E-4</v>
      </c>
      <c r="H5" s="17">
        <f ca="1">ABS(F5/E5)</f>
        <v>0.43307143778120333</v>
      </c>
      <c r="I5" s="5"/>
      <c r="J5" s="5"/>
      <c r="K5" s="5"/>
      <c r="L5" s="5"/>
      <c r="M5" s="12" t="s">
        <v>64</v>
      </c>
      <c r="N5" s="5" t="s">
        <v>65</v>
      </c>
      <c r="O5" s="5">
        <f ca="1">+C18*I18-F18*H18</f>
        <v>-95475.926260439475</v>
      </c>
      <c r="P5" s="5" t="s">
        <v>132</v>
      </c>
      <c r="Q5" s="5"/>
      <c r="R5" s="5"/>
      <c r="S5" s="5"/>
      <c r="T5" s="5"/>
      <c r="U5" s="5">
        <v>-4.4000000000000004</v>
      </c>
      <c r="V5" s="5">
        <f t="shared" ca="1" si="0"/>
        <v>2.2067757715014132E-2</v>
      </c>
      <c r="W5" s="5"/>
      <c r="X5" s="5"/>
      <c r="Y5" s="5"/>
      <c r="Z5" s="5"/>
      <c r="AA5" s="5">
        <v>5</v>
      </c>
      <c r="AB5" s="5" t="s">
        <v>38</v>
      </c>
      <c r="AC5" s="5"/>
      <c r="AD5" s="5"/>
      <c r="AE5" s="5"/>
      <c r="AF5" s="5"/>
      <c r="AG5" s="5"/>
      <c r="AH5" s="5"/>
      <c r="AI5" s="5"/>
    </row>
    <row r="6" spans="1:35" ht="13.5" thickBot="1" x14ac:dyDescent="0.25">
      <c r="A6" s="5"/>
      <c r="B6" s="5"/>
      <c r="C6" s="5"/>
      <c r="D6" s="23" t="s">
        <v>66</v>
      </c>
      <c r="E6" s="24">
        <f ca="1">+(G18*O3-K18*O5+L18*O6)/O7</f>
        <v>4.0784850306786512E-3</v>
      </c>
      <c r="F6" s="25">
        <f ca="1">Q18*E7/O7</f>
        <v>1.3393667985904776E-3</v>
      </c>
      <c r="G6" s="26">
        <f>+B18/A18^2</f>
        <v>1E-8</v>
      </c>
      <c r="H6" s="17">
        <f ca="1">ABS(F6/E6)</f>
        <v>0.32839811560313853</v>
      </c>
      <c r="I6" s="5"/>
      <c r="J6" s="5"/>
      <c r="K6" s="5"/>
      <c r="L6" s="5"/>
      <c r="M6" s="27" t="s">
        <v>67</v>
      </c>
      <c r="N6" s="28" t="s">
        <v>68</v>
      </c>
      <c r="O6" s="28">
        <f ca="1">+C18*H18-F18*F18</f>
        <v>22919.342012855268</v>
      </c>
      <c r="P6" s="5" t="s">
        <v>133</v>
      </c>
      <c r="Q6" s="5"/>
      <c r="R6" s="5"/>
      <c r="S6" s="5"/>
      <c r="T6" s="5"/>
      <c r="U6" s="5">
        <v>-4.2</v>
      </c>
      <c r="V6" s="5">
        <f t="shared" ca="1" si="0"/>
        <v>1.7775500390983842E-2</v>
      </c>
      <c r="W6" s="5"/>
      <c r="X6" s="5"/>
      <c r="Y6" s="5"/>
      <c r="Z6" s="5"/>
      <c r="AA6" s="5">
        <v>6</v>
      </c>
      <c r="AB6" s="5" t="s">
        <v>69</v>
      </c>
      <c r="AC6" s="5"/>
      <c r="AD6" s="5"/>
      <c r="AE6" s="5"/>
      <c r="AF6" s="5"/>
      <c r="AG6" s="5"/>
      <c r="AH6" s="5"/>
      <c r="AI6" s="5"/>
    </row>
    <row r="7" spans="1:35" x14ac:dyDescent="0.2">
      <c r="A7" s="5"/>
      <c r="B7" s="5"/>
      <c r="C7" s="5"/>
      <c r="D7" s="6" t="s">
        <v>70</v>
      </c>
      <c r="E7" s="29">
        <f ca="1">SQRT(N18/(B15-3))</f>
        <v>2.8934650206956222E-2</v>
      </c>
      <c r="F7" s="5"/>
      <c r="G7" s="30">
        <f>+B22</f>
        <v>4.1188357994542457E-2</v>
      </c>
      <c r="H7" s="5"/>
      <c r="I7" s="5"/>
      <c r="J7" s="5"/>
      <c r="K7" s="5"/>
      <c r="L7" s="5"/>
      <c r="M7" s="12" t="s">
        <v>71</v>
      </c>
      <c r="N7" s="5" t="s">
        <v>72</v>
      </c>
      <c r="O7" s="5">
        <f ca="1">+C18*O1-F18*O2+H18*O3</f>
        <v>10649118.466953307</v>
      </c>
      <c r="P7" s="5"/>
      <c r="Q7" s="5"/>
      <c r="R7" s="5"/>
      <c r="S7" s="5"/>
      <c r="T7" s="5"/>
      <c r="U7" s="5">
        <v>-4</v>
      </c>
      <c r="V7" s="5">
        <f t="shared" ca="1" si="0"/>
        <v>1.3809521869407856E-2</v>
      </c>
      <c r="W7" s="5"/>
      <c r="X7" s="5"/>
      <c r="Y7" s="5"/>
      <c r="Z7" s="5"/>
      <c r="AA7" s="5">
        <v>7</v>
      </c>
      <c r="AB7" s="5" t="s">
        <v>73</v>
      </c>
      <c r="AC7" s="5"/>
      <c r="AD7" s="5"/>
      <c r="AE7" s="5"/>
      <c r="AF7" s="5"/>
      <c r="AG7" s="5"/>
      <c r="AH7" s="5"/>
      <c r="AI7" s="5"/>
    </row>
    <row r="8" spans="1:35" x14ac:dyDescent="0.2">
      <c r="A8" s="7">
        <v>21</v>
      </c>
      <c r="B8" s="5" t="s">
        <v>78</v>
      </c>
      <c r="C8" s="45">
        <v>21</v>
      </c>
      <c r="D8" s="6" t="s">
        <v>74</v>
      </c>
      <c r="E8" s="5"/>
      <c r="F8" s="46">
        <f ca="1">CORREL(INDIRECT(E12):INDIRECT(E13),INDIRECT(M12):INDIRECT(M13))</f>
        <v>0.31652417742941824</v>
      </c>
      <c r="G8" s="29"/>
      <c r="H8" s="5"/>
      <c r="I8" s="5"/>
      <c r="J8" s="5"/>
      <c r="K8" s="30"/>
      <c r="L8" s="5"/>
      <c r="M8" s="5"/>
      <c r="N8" s="5"/>
      <c r="O8" s="5"/>
      <c r="P8" s="5"/>
      <c r="Q8" s="5"/>
      <c r="R8" s="5"/>
      <c r="S8" s="5"/>
      <c r="T8" s="5"/>
      <c r="U8" s="5">
        <v>-3.8</v>
      </c>
      <c r="V8" s="5">
        <f t="shared" ca="1" si="0"/>
        <v>1.0169822150286167E-2</v>
      </c>
      <c r="W8" s="5"/>
      <c r="X8" s="5"/>
      <c r="Y8" s="5"/>
      <c r="Z8" s="5"/>
      <c r="AA8" s="5">
        <v>8</v>
      </c>
      <c r="AB8" s="5" t="s">
        <v>75</v>
      </c>
      <c r="AC8" s="5"/>
      <c r="AD8" s="5"/>
      <c r="AE8" s="5"/>
      <c r="AF8" s="5"/>
      <c r="AG8" s="5"/>
      <c r="AH8" s="5"/>
      <c r="AI8" s="5"/>
    </row>
    <row r="9" spans="1:35" x14ac:dyDescent="0.2">
      <c r="A9" s="7">
        <f>20+COUNT(A21:A1444)</f>
        <v>129</v>
      </c>
      <c r="B9" s="5" t="s">
        <v>80</v>
      </c>
      <c r="C9" s="45">
        <f>A9</f>
        <v>129</v>
      </c>
      <c r="D9" s="5"/>
      <c r="E9" s="31">
        <f ca="1">E6*G6</f>
        <v>4.0784850306786512E-11</v>
      </c>
      <c r="F9" s="32">
        <f ca="1">H6</f>
        <v>0.32839811560313853</v>
      </c>
      <c r="G9" s="33">
        <f ca="1">F8</f>
        <v>0.31652417742941824</v>
      </c>
      <c r="H9" s="5"/>
      <c r="I9" s="5"/>
      <c r="J9" s="5"/>
      <c r="K9" s="30"/>
      <c r="L9" s="5"/>
      <c r="M9" s="5"/>
      <c r="N9" s="5"/>
      <c r="O9" s="5"/>
      <c r="P9" s="5"/>
      <c r="Q9" s="5"/>
      <c r="R9" s="5"/>
      <c r="S9" s="5"/>
      <c r="T9" s="5"/>
      <c r="U9" s="5">
        <v>-3.6</v>
      </c>
      <c r="V9" s="5">
        <f t="shared" ca="1" si="0"/>
        <v>6.8564012336187613E-3</v>
      </c>
      <c r="W9" s="5"/>
      <c r="X9" s="5"/>
      <c r="Y9" s="5"/>
      <c r="Z9" s="5"/>
      <c r="AA9" s="5">
        <v>9</v>
      </c>
      <c r="AB9" s="5" t="s">
        <v>32</v>
      </c>
      <c r="AC9" s="5"/>
      <c r="AD9" s="5"/>
      <c r="AE9" s="5"/>
      <c r="AF9" s="5"/>
      <c r="AG9" s="5"/>
      <c r="AH9" s="5"/>
      <c r="AI9" s="5"/>
    </row>
    <row r="10" spans="1:35" x14ac:dyDescent="0.2">
      <c r="A10" s="50" t="s">
        <v>4</v>
      </c>
      <c r="B10" s="51">
        <f>Active!C8</f>
        <v>0.63419549799999997</v>
      </c>
      <c r="C10" s="5"/>
      <c r="D10" s="5" t="s">
        <v>122</v>
      </c>
      <c r="E10" s="5">
        <f ca="1">2*E9*365.2422/B10</f>
        <v>4.697714978961072E-8</v>
      </c>
      <c r="F10">
        <f ca="1">+F9*E10</f>
        <v>1.5427207467314535E-8</v>
      </c>
      <c r="G10" s="5" t="s">
        <v>123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v>-3.4</v>
      </c>
      <c r="V10" s="5">
        <f t="shared" ca="1" si="0"/>
        <v>3.869259119405645E-3</v>
      </c>
      <c r="W10" s="5"/>
      <c r="X10" s="5"/>
      <c r="Y10" s="5"/>
      <c r="Z10" s="5"/>
      <c r="AA10" s="5">
        <v>10</v>
      </c>
      <c r="AB10" s="5" t="s">
        <v>76</v>
      </c>
      <c r="AC10" s="5"/>
      <c r="AD10" s="5"/>
      <c r="AE10" s="5"/>
      <c r="AF10" s="5"/>
      <c r="AG10" s="5"/>
      <c r="AH10" s="5"/>
      <c r="AI10" s="5"/>
    </row>
    <row r="11" spans="1:3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v>-3.2</v>
      </c>
      <c r="V11" s="5">
        <f t="shared" ca="1" si="0"/>
        <v>1.2083958076468324E-3</v>
      </c>
      <c r="W11" s="5"/>
      <c r="X11" s="5"/>
      <c r="Y11" s="5"/>
      <c r="Z11" s="5"/>
      <c r="AA11" s="5">
        <v>11</v>
      </c>
      <c r="AB11" s="5" t="s">
        <v>77</v>
      </c>
      <c r="AC11" s="5"/>
      <c r="AD11" s="5"/>
      <c r="AE11" s="5"/>
      <c r="AF11" s="5"/>
      <c r="AG11" s="5"/>
      <c r="AH11" s="5"/>
      <c r="AI11" s="5"/>
    </row>
    <row r="12" spans="1:35" x14ac:dyDescent="0.2">
      <c r="A12" s="5"/>
      <c r="B12" s="5"/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R12" s="5"/>
      <c r="S12" s="5"/>
      <c r="T12" s="5"/>
      <c r="U12" s="5">
        <v>-3</v>
      </c>
      <c r="V12" s="5">
        <f t="shared" ca="1" si="0"/>
        <v>-1.1261887016576905E-3</v>
      </c>
      <c r="W12" s="5"/>
      <c r="X12" s="5"/>
      <c r="Y12" s="5"/>
      <c r="Z12" s="5"/>
      <c r="AA12" s="5">
        <v>12</v>
      </c>
      <c r="AB12" s="5" t="s">
        <v>79</v>
      </c>
      <c r="AC12" s="5"/>
      <c r="AD12" s="5"/>
      <c r="AE12" s="5"/>
      <c r="AF12" s="5"/>
      <c r="AG12" s="5"/>
      <c r="AH12" s="5"/>
      <c r="AI12" s="5"/>
    </row>
    <row r="13" spans="1:35" x14ac:dyDescent="0.2">
      <c r="A13" s="5"/>
      <c r="B13" s="5"/>
      <c r="C13" s="2" t="str">
        <f t="shared" si="1"/>
        <v>C129</v>
      </c>
      <c r="D13" s="2" t="str">
        <f t="shared" si="1"/>
        <v>D129</v>
      </c>
      <c r="E13" s="2" t="str">
        <f t="shared" si="1"/>
        <v>E129</v>
      </c>
      <c r="F13" s="2" t="str">
        <f t="shared" si="1"/>
        <v>F129</v>
      </c>
      <c r="G13" s="2" t="str">
        <f t="shared" si="1"/>
        <v>G129</v>
      </c>
      <c r="H13" s="2" t="str">
        <f t="shared" si="1"/>
        <v>H129</v>
      </c>
      <c r="I13" s="2" t="str">
        <f t="shared" si="1"/>
        <v>I129</v>
      </c>
      <c r="J13" s="2" t="str">
        <f t="shared" si="1"/>
        <v>J129</v>
      </c>
      <c r="K13" s="2" t="str">
        <f t="shared" si="1"/>
        <v>K129</v>
      </c>
      <c r="L13" s="2" t="str">
        <f t="shared" si="1"/>
        <v>L129</v>
      </c>
      <c r="M13" s="2" t="str">
        <f t="shared" si="1"/>
        <v>M129</v>
      </c>
      <c r="N13" s="2" t="str">
        <f t="shared" si="1"/>
        <v>N129</v>
      </c>
      <c r="O13" s="2" t="str">
        <f t="shared" si="1"/>
        <v>O129</v>
      </c>
      <c r="P13" s="2" t="str">
        <f t="shared" si="1"/>
        <v>P129</v>
      </c>
      <c r="Q13" s="2" t="str">
        <f t="shared" si="1"/>
        <v>Q129</v>
      </c>
      <c r="R13" s="5"/>
      <c r="S13" s="5"/>
      <c r="T13" s="5"/>
      <c r="U13" s="5">
        <v>-2.8</v>
      </c>
      <c r="V13" s="5">
        <f t="shared" ca="1" si="0"/>
        <v>-3.1344944085079235E-3</v>
      </c>
      <c r="W13" s="5"/>
      <c r="X13" s="5"/>
      <c r="Y13" s="5"/>
      <c r="Z13" s="5"/>
      <c r="AA13" s="5">
        <v>13</v>
      </c>
      <c r="AB13" s="5" t="s">
        <v>81</v>
      </c>
      <c r="AC13" s="5"/>
      <c r="AD13" s="5"/>
      <c r="AE13" s="5"/>
      <c r="AF13" s="5"/>
      <c r="AG13" s="5"/>
      <c r="AH13" s="5"/>
      <c r="AI13" s="5"/>
    </row>
    <row r="14" spans="1:3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v>-2.6</v>
      </c>
      <c r="V14" s="5">
        <f t="shared" ca="1" si="0"/>
        <v>-4.8165213129038667E-3</v>
      </c>
      <c r="W14" s="5"/>
      <c r="X14" s="5"/>
      <c r="Y14" s="5"/>
      <c r="Z14" s="5"/>
      <c r="AA14" s="5">
        <v>14</v>
      </c>
      <c r="AB14" s="5" t="s">
        <v>82</v>
      </c>
      <c r="AC14" s="5"/>
      <c r="AD14" s="5"/>
      <c r="AE14" s="5"/>
      <c r="AF14" s="5"/>
      <c r="AG14" s="5"/>
      <c r="AH14" s="5"/>
      <c r="AI14" s="5"/>
    </row>
    <row r="15" spans="1:35" x14ac:dyDescent="0.2">
      <c r="A15" s="6" t="s">
        <v>86</v>
      </c>
      <c r="B15" s="6">
        <f>C9-C8+1</f>
        <v>109</v>
      </c>
      <c r="C15" s="2" t="str">
        <f t="shared" ref="C15:Q15" si="3">VLOOKUP(C16,$AA1:$AB26,2,FALSE)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R15" s="5"/>
      <c r="S15" s="5"/>
      <c r="T15" s="5"/>
      <c r="U15" s="5">
        <v>-2.4</v>
      </c>
      <c r="V15" s="5">
        <f t="shared" ca="1" si="0"/>
        <v>-6.1722694148455166E-3</v>
      </c>
      <c r="W15" s="5"/>
      <c r="X15" s="5"/>
      <c r="Y15" s="5"/>
      <c r="Z15" s="5"/>
      <c r="AA15" s="5">
        <v>15</v>
      </c>
      <c r="AB15" s="5" t="s">
        <v>83</v>
      </c>
      <c r="AC15" s="5"/>
      <c r="AD15" s="5"/>
      <c r="AE15" s="5"/>
      <c r="AF15" s="5"/>
      <c r="AG15" s="5"/>
      <c r="AH15" s="5"/>
      <c r="AI15" s="5"/>
    </row>
    <row r="16" spans="1:35" x14ac:dyDescent="0.2">
      <c r="A16" s="2"/>
      <c r="B16" s="5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R16" s="5"/>
      <c r="S16" s="5"/>
      <c r="T16" s="5"/>
      <c r="U16" s="5">
        <v>-2.2000000000000002</v>
      </c>
      <c r="V16" s="5">
        <f t="shared" ca="1" si="0"/>
        <v>-7.2017387143328733E-3</v>
      </c>
      <c r="W16" s="5"/>
      <c r="X16" s="5"/>
      <c r="Y16" s="5"/>
      <c r="Z16" s="5"/>
      <c r="AA16" s="5">
        <v>16</v>
      </c>
      <c r="AB16" s="5" t="s">
        <v>84</v>
      </c>
      <c r="AC16" s="5"/>
      <c r="AD16" s="5"/>
      <c r="AE16" s="5"/>
      <c r="AF16" s="5"/>
      <c r="AG16" s="5"/>
      <c r="AH16" s="5"/>
      <c r="AI16" s="5"/>
    </row>
    <row r="17" spans="1:35" x14ac:dyDescent="0.2">
      <c r="A17" s="6" t="s">
        <v>85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-2</v>
      </c>
      <c r="V17" s="5">
        <f t="shared" ca="1" si="0"/>
        <v>-7.9049292113659402E-3</v>
      </c>
      <c r="W17" s="5"/>
      <c r="X17" s="5"/>
      <c r="Y17" s="5"/>
      <c r="Z17" s="5"/>
      <c r="AA17" s="5">
        <v>17</v>
      </c>
      <c r="AB17" s="5" t="s">
        <v>87</v>
      </c>
      <c r="AC17" s="5"/>
      <c r="AD17" s="5"/>
      <c r="AE17" s="5"/>
      <c r="AF17" s="5"/>
      <c r="AG17" s="5"/>
      <c r="AH17" s="5"/>
      <c r="AI17" s="5"/>
    </row>
    <row r="18" spans="1:35" x14ac:dyDescent="0.2">
      <c r="A18" s="34">
        <v>10000</v>
      </c>
      <c r="B18" s="34">
        <v>1</v>
      </c>
      <c r="C18" s="5">
        <f ca="1">SUM(INDIRECT(C12):INDIRECT(C13))</f>
        <v>100.9</v>
      </c>
      <c r="D18" s="47">
        <f ca="1">SUM(INDIRECT(D12):INDIRECT(D13))</f>
        <v>-252.20529999999999</v>
      </c>
      <c r="E18" s="47">
        <f ca="1">SUM(INDIRECT(E12):INDIRECT(E13))</f>
        <v>0.19688677472367999</v>
      </c>
      <c r="F18" s="6">
        <f ca="1">SUM(INDIRECT(F12):INDIRECT(F13))</f>
        <v>-228.62449000000001</v>
      </c>
      <c r="G18" s="6">
        <f ca="1">SUM(INDIRECT(G12):INDIRECT(G13))</f>
        <v>0.23033484094194134</v>
      </c>
      <c r="H18" s="6">
        <f ca="1">SUM(INDIRECT(H12):INDIRECT(H13))</f>
        <v>745.17838890599967</v>
      </c>
      <c r="I18" s="6">
        <f ca="1">SUM(INDIRECT(I12):INDIRECT(I13))</f>
        <v>-2634.7071891287937</v>
      </c>
      <c r="J18" s="6">
        <f ca="1">SUM(INDIRECT(J12):INDIRECT(J13))</f>
        <v>9909.8112402499537</v>
      </c>
      <c r="K18" s="6">
        <f ca="1">SUM(INDIRECT(K12):INDIRECT(K13))</f>
        <v>-1.2888070087134915</v>
      </c>
      <c r="L18" s="6">
        <f ca="1">SUM(INDIRECT(L12):INDIRECT(L13))</f>
        <v>6.7908131471773334</v>
      </c>
      <c r="M18" s="5"/>
      <c r="N18" s="5">
        <f ca="1">SUM(INDIRECT(N12):INDIRECT(N13))</f>
        <v>8.8744682155484644E-2</v>
      </c>
      <c r="O18" s="5">
        <f ca="1">SQRT(SUM(INDIRECT(O12):INDIRECT(O13)))</f>
        <v>2171481.813191833</v>
      </c>
      <c r="P18" s="5">
        <f ca="1">SQRT(SUM(INDIRECT(P12):INDIRECT(P13)))</f>
        <v>2169854.6831611032</v>
      </c>
      <c r="Q18" s="5">
        <f ca="1">SQRT(SUM(INDIRECT(Q12):INDIRECT(Q13)))</f>
        <v>492941.01041058998</v>
      </c>
      <c r="R18" s="5"/>
      <c r="S18" s="5"/>
      <c r="T18" s="5"/>
      <c r="U18" s="5">
        <v>-1.8</v>
      </c>
      <c r="V18" s="5">
        <f t="shared" ca="1" si="0"/>
        <v>-8.2818409059447137E-3</v>
      </c>
      <c r="W18" s="5"/>
      <c r="X18" s="5"/>
      <c r="Y18" s="5"/>
      <c r="Z18" s="5"/>
      <c r="AA18" s="5">
        <v>18</v>
      </c>
      <c r="AB18" s="5" t="s">
        <v>88</v>
      </c>
      <c r="AC18" s="5"/>
      <c r="AD18" s="5"/>
      <c r="AE18" s="5"/>
      <c r="AF18" s="5"/>
      <c r="AG18" s="5"/>
      <c r="AH18" s="5"/>
      <c r="AI18" s="5"/>
    </row>
    <row r="19" spans="1:35" x14ac:dyDescent="0.2">
      <c r="A19" s="35" t="s">
        <v>89</v>
      </c>
      <c r="B19" s="5"/>
      <c r="C19" s="5"/>
      <c r="D19" s="5"/>
      <c r="E19" s="5"/>
      <c r="F19" s="36" t="s">
        <v>90</v>
      </c>
      <c r="G19" s="36" t="s">
        <v>91</v>
      </c>
      <c r="H19" s="36" t="s">
        <v>92</v>
      </c>
      <c r="I19" s="36" t="s">
        <v>93</v>
      </c>
      <c r="J19" s="36" t="s">
        <v>94</v>
      </c>
      <c r="K19" s="36" t="s">
        <v>95</v>
      </c>
      <c r="L19" s="36" t="s">
        <v>96</v>
      </c>
      <c r="M19" s="37"/>
      <c r="N19" s="37"/>
      <c r="O19" s="37"/>
      <c r="P19" s="37"/>
      <c r="Q19" s="37"/>
      <c r="R19" s="5"/>
      <c r="S19" s="5"/>
      <c r="T19" s="5"/>
      <c r="U19" s="5">
        <v>-1.6</v>
      </c>
      <c r="V19" s="5">
        <f t="shared" ca="1" si="0"/>
        <v>-8.3324737980691958E-3</v>
      </c>
      <c r="W19" s="5"/>
      <c r="X19" s="5"/>
      <c r="Y19" s="5"/>
      <c r="Z19" s="5"/>
      <c r="AA19" s="5">
        <v>19</v>
      </c>
      <c r="AB19" s="5" t="s">
        <v>97</v>
      </c>
      <c r="AC19" s="5"/>
      <c r="AD19" s="5"/>
      <c r="AE19" s="5"/>
      <c r="AF19" s="5"/>
      <c r="AG19" s="5"/>
      <c r="AH19" s="5"/>
      <c r="AI19" s="5"/>
    </row>
    <row r="20" spans="1:35" ht="15" thickBot="1" x14ac:dyDescent="0.25">
      <c r="A20" s="3" t="s">
        <v>98</v>
      </c>
      <c r="B20" s="3" t="s">
        <v>99</v>
      </c>
      <c r="C20" s="3" t="s">
        <v>124</v>
      </c>
      <c r="D20" s="3" t="s">
        <v>98</v>
      </c>
      <c r="E20" s="3" t="s">
        <v>99</v>
      </c>
      <c r="F20" s="3" t="s">
        <v>125</v>
      </c>
      <c r="G20" s="3" t="s">
        <v>126</v>
      </c>
      <c r="H20" s="3" t="s">
        <v>134</v>
      </c>
      <c r="I20" s="3" t="s">
        <v>135</v>
      </c>
      <c r="J20" s="3" t="s">
        <v>136</v>
      </c>
      <c r="K20" s="3" t="s">
        <v>127</v>
      </c>
      <c r="L20" s="3" t="s">
        <v>137</v>
      </c>
      <c r="M20" s="38" t="s">
        <v>100</v>
      </c>
      <c r="N20" s="3" t="s">
        <v>101</v>
      </c>
      <c r="O20" s="3" t="s">
        <v>102</v>
      </c>
      <c r="P20" s="3" t="s">
        <v>103</v>
      </c>
      <c r="Q20" s="3" t="s">
        <v>104</v>
      </c>
      <c r="R20" s="8" t="s">
        <v>105</v>
      </c>
      <c r="S20" s="5"/>
      <c r="T20" s="5"/>
      <c r="U20" s="5">
        <v>-1.4</v>
      </c>
      <c r="V20" s="5">
        <f t="shared" ca="1" si="0"/>
        <v>-8.056827887739381E-3</v>
      </c>
      <c r="W20" s="5"/>
      <c r="X20" s="5"/>
      <c r="Y20" s="5"/>
      <c r="Z20" s="5"/>
      <c r="AA20" s="5">
        <v>20</v>
      </c>
      <c r="AB20" s="5" t="s">
        <v>106</v>
      </c>
      <c r="AC20" s="5"/>
      <c r="AD20" s="5"/>
      <c r="AE20" s="5"/>
      <c r="AF20" s="5"/>
      <c r="AG20" s="5"/>
      <c r="AH20" s="5"/>
      <c r="AI20" s="5"/>
    </row>
    <row r="21" spans="1:35" x14ac:dyDescent="0.2">
      <c r="A21" s="39">
        <v>-46181</v>
      </c>
      <c r="B21" s="39">
        <v>-1.2306862001423724E-2</v>
      </c>
      <c r="C21" s="48">
        <v>1</v>
      </c>
      <c r="D21" s="40">
        <f>A21/A$18</f>
        <v>-4.6181000000000001</v>
      </c>
      <c r="E21" s="40">
        <f>B21/B$18</f>
        <v>-1.2306862001423724E-2</v>
      </c>
      <c r="F21" s="7">
        <f>$C21*D21</f>
        <v>-4.6181000000000001</v>
      </c>
      <c r="G21" s="7">
        <f>$C21*E21</f>
        <v>-1.2306862001423724E-2</v>
      </c>
      <c r="H21" s="7">
        <f>C21*D21*D21</f>
        <v>21.326847610000002</v>
      </c>
      <c r="I21" s="7">
        <f>C21*D21*D21*D21</f>
        <v>-98.489514947741014</v>
      </c>
      <c r="J21" s="7">
        <f>C21*D21*D21*D21*D21</f>
        <v>454.83442898016278</v>
      </c>
      <c r="K21" s="7">
        <f>C21*E21*D21</f>
        <v>5.6834319408774904E-2</v>
      </c>
      <c r="L21" s="7">
        <f>C21*E21*D21*D21</f>
        <v>-0.26246657046166338</v>
      </c>
      <c r="M21" s="7">
        <f t="shared" ref="M21:M84" ca="1" si="4">+E$4+E$5*D21+E$6*D21^2</f>
        <v>2.71203716292375E-2</v>
      </c>
      <c r="N21" s="7">
        <f ca="1">C21*(M21-E21)^2</f>
        <v>1.5545067517667435E-3</v>
      </c>
      <c r="O21" s="49">
        <f ca="1">(C21*O$1-O$2*F21+O$3*H21)^2</f>
        <v>2566082921.5698924</v>
      </c>
      <c r="P21" s="7">
        <f ca="1">(-C21*O$2+O$4*F21-O$5*H21)^2</f>
        <v>81367460903.605026</v>
      </c>
      <c r="Q21" s="7">
        <f ca="1">+(C21*O$3-F21*O$5+H21*O$6)^2</f>
        <v>9015064878.4178429</v>
      </c>
      <c r="R21" s="5">
        <f t="shared" ref="R21:R84" ca="1" si="5">+E21-M21</f>
        <v>-3.9427233630661224E-2</v>
      </c>
      <c r="S21" s="5"/>
      <c r="T21" s="5"/>
      <c r="U21" s="5">
        <v>-1.2</v>
      </c>
      <c r="V21" s="5">
        <f t="shared" ca="1" si="0"/>
        <v>-7.4549031749552791E-3</v>
      </c>
      <c r="W21" s="5"/>
      <c r="X21" s="5"/>
      <c r="Y21" s="5"/>
      <c r="Z21" s="5"/>
      <c r="AA21" s="5">
        <v>21</v>
      </c>
      <c r="AB21" s="5" t="s">
        <v>107</v>
      </c>
      <c r="AC21" s="5"/>
      <c r="AD21" s="5"/>
      <c r="AE21" s="5"/>
      <c r="AF21" s="5"/>
      <c r="AG21" s="5"/>
      <c r="AH21" s="5"/>
      <c r="AI21" s="5"/>
    </row>
    <row r="22" spans="1:35" x14ac:dyDescent="0.2">
      <c r="A22" s="39">
        <v>-46071</v>
      </c>
      <c r="B22" s="39">
        <v>4.1188357994542457E-2</v>
      </c>
      <c r="C22" s="39">
        <v>1</v>
      </c>
      <c r="D22" s="40">
        <f t="shared" ref="D22:E85" si="6">A22/A$18</f>
        <v>-4.6071</v>
      </c>
      <c r="E22" s="40">
        <f t="shared" si="6"/>
        <v>4.1188357994542457E-2</v>
      </c>
      <c r="F22" s="7">
        <f t="shared" ref="F22:G85" si="7">$C22*D22</f>
        <v>-4.6071</v>
      </c>
      <c r="G22" s="7">
        <f t="shared" si="7"/>
        <v>4.1188357994542457E-2</v>
      </c>
      <c r="H22" s="7">
        <f t="shared" ref="H22:H85" si="8">C22*D22*D22</f>
        <v>21.22537041</v>
      </c>
      <c r="I22" s="7">
        <f t="shared" ref="I22:I85" si="9">C22*D22*D22*D22</f>
        <v>-97.787404015910994</v>
      </c>
      <c r="J22" s="7">
        <f t="shared" ref="J22:J85" si="10">C22*D22*D22*D22*D22</f>
        <v>450.51634904170356</v>
      </c>
      <c r="K22" s="7">
        <f t="shared" ref="K22:K85" si="11">C22*E22*D22</f>
        <v>-0.18975888411665656</v>
      </c>
      <c r="L22" s="7">
        <f t="shared" ref="L22:L85" si="12">C22*E22*D22*D22</f>
        <v>0.87423815501384849</v>
      </c>
      <c r="M22" s="7">
        <f t="shared" ca="1" si="4"/>
        <v>2.6856248919162856E-2</v>
      </c>
      <c r="N22" s="7">
        <f t="shared" ref="N22:N85" ca="1" si="13">C22*(M22-E22)^2</f>
        <v>2.0540935054857832E-4</v>
      </c>
      <c r="O22" s="49">
        <f t="shared" ref="O22:O85" ca="1" si="14">(C22*O$1-O$2*F22+O$3*H22)^2</f>
        <v>2421181274.3073936</v>
      </c>
      <c r="P22" s="7">
        <f t="shared" ref="P22:P85" ca="1" si="15">(-C22*O$2+O$4*F22-O$5*H22)^2</f>
        <v>78653264065.10257</v>
      </c>
      <c r="Q22" s="7">
        <f t="shared" ref="Q22:Q85" ca="1" si="16">+(C22*O$3-F22*O$5+H22*O$6)^2</f>
        <v>8774469816.5297527</v>
      </c>
      <c r="R22" s="5">
        <f t="shared" ca="1" si="5"/>
        <v>1.4332109075379601E-2</v>
      </c>
      <c r="S22" s="5"/>
      <c r="T22" s="5"/>
      <c r="U22" s="5">
        <v>-1</v>
      </c>
      <c r="V22" s="5">
        <f t="shared" ca="1" si="0"/>
        <v>-6.5266996597168848E-3</v>
      </c>
      <c r="W22" s="5"/>
      <c r="X22" s="5"/>
      <c r="Y22" s="5"/>
      <c r="Z22" s="5"/>
      <c r="AA22" s="5">
        <v>22</v>
      </c>
      <c r="AB22" s="5" t="s">
        <v>108</v>
      </c>
      <c r="AC22" s="5"/>
      <c r="AD22" s="5"/>
      <c r="AE22" s="5"/>
      <c r="AF22" s="5"/>
      <c r="AG22" s="5"/>
      <c r="AH22" s="5"/>
      <c r="AI22" s="5"/>
    </row>
    <row r="23" spans="1:35" x14ac:dyDescent="0.2">
      <c r="A23" s="39">
        <v>-45392.5</v>
      </c>
      <c r="B23" s="39">
        <v>-7.5457035003637429E-2</v>
      </c>
      <c r="C23" s="39">
        <v>1</v>
      </c>
      <c r="D23" s="40">
        <f t="shared" si="6"/>
        <v>-4.53925</v>
      </c>
      <c r="E23" s="40">
        <f t="shared" si="6"/>
        <v>-7.5457035003637429E-2</v>
      </c>
      <c r="F23" s="7">
        <f t="shared" si="7"/>
        <v>-4.53925</v>
      </c>
      <c r="G23" s="7">
        <f t="shared" si="7"/>
        <v>-7.5457035003637429E-2</v>
      </c>
      <c r="H23" s="7">
        <f t="shared" si="8"/>
        <v>20.6047905625</v>
      </c>
      <c r="I23" s="7">
        <f t="shared" si="9"/>
        <v>-93.530295560828122</v>
      </c>
      <c r="J23" s="7">
        <f t="shared" si="10"/>
        <v>424.55739412448906</v>
      </c>
      <c r="K23" s="7">
        <f t="shared" si="11"/>
        <v>0.34251834614026122</v>
      </c>
      <c r="L23" s="7">
        <f t="shared" si="12"/>
        <v>-1.5547764027171807</v>
      </c>
      <c r="M23" s="7">
        <f t="shared" ca="1" si="4"/>
        <v>2.5248911803867291E-2</v>
      </c>
      <c r="N23" s="7">
        <f t="shared" ca="1" si="13"/>
        <v>1.0141687722395969E-2</v>
      </c>
      <c r="O23" s="49">
        <f t="shared" ca="1" si="14"/>
        <v>1640830426.8810263</v>
      </c>
      <c r="P23" s="7">
        <f t="shared" ca="1" si="15"/>
        <v>63185964847.73983</v>
      </c>
      <c r="Q23" s="7">
        <f t="shared" ca="1" si="16"/>
        <v>7383432117.6347942</v>
      </c>
      <c r="R23" s="5">
        <f t="shared" ca="1" si="5"/>
        <v>-0.10070594680750472</v>
      </c>
      <c r="S23" s="5"/>
      <c r="T23" s="5"/>
      <c r="U23" s="5">
        <v>-0.8</v>
      </c>
      <c r="V23" s="5">
        <f t="shared" ca="1" si="0"/>
        <v>-5.2722173420241981E-3</v>
      </c>
      <c r="W23" s="5"/>
      <c r="X23" s="5"/>
      <c r="Y23" s="5"/>
      <c r="Z23" s="5"/>
      <c r="AA23" s="5">
        <v>23</v>
      </c>
      <c r="AB23" s="5" t="s">
        <v>109</v>
      </c>
      <c r="AC23" s="5"/>
      <c r="AD23" s="5"/>
      <c r="AE23" s="5"/>
      <c r="AF23" s="5"/>
      <c r="AG23" s="5"/>
      <c r="AH23" s="5"/>
      <c r="AI23" s="5"/>
    </row>
    <row r="24" spans="1:35" x14ac:dyDescent="0.2">
      <c r="A24" s="39">
        <v>-45016</v>
      </c>
      <c r="B24" s="39">
        <v>8.7937967997277156E-2</v>
      </c>
      <c r="C24" s="39">
        <v>1</v>
      </c>
      <c r="D24" s="40">
        <f t="shared" si="6"/>
        <v>-4.5015999999999998</v>
      </c>
      <c r="E24" s="40">
        <f t="shared" si="6"/>
        <v>8.7937967997277156E-2</v>
      </c>
      <c r="F24" s="7">
        <f t="shared" si="7"/>
        <v>-4.5015999999999998</v>
      </c>
      <c r="G24" s="7">
        <f t="shared" si="7"/>
        <v>8.7937967997277156E-2</v>
      </c>
      <c r="H24" s="7">
        <f t="shared" si="8"/>
        <v>20.264402559999997</v>
      </c>
      <c r="I24" s="7">
        <f t="shared" si="9"/>
        <v>-91.222234564095984</v>
      </c>
      <c r="J24" s="7">
        <f t="shared" si="10"/>
        <v>410.64601111373446</v>
      </c>
      <c r="K24" s="7">
        <f t="shared" si="11"/>
        <v>-0.39586155673654283</v>
      </c>
      <c r="L24" s="7">
        <f t="shared" si="12"/>
        <v>1.782010383805221</v>
      </c>
      <c r="M24" s="7">
        <f t="shared" ca="1" si="4"/>
        <v>2.4373199657883163E-2</v>
      </c>
      <c r="N24" s="7">
        <f t="shared" ca="1" si="13"/>
        <v>4.040479774040825E-3</v>
      </c>
      <c r="O24" s="49">
        <f t="shared" ca="1" si="14"/>
        <v>1286471174.1999555</v>
      </c>
      <c r="P24" s="7">
        <f t="shared" ca="1" si="15"/>
        <v>55511534665.075302</v>
      </c>
      <c r="Q24" s="7">
        <f t="shared" ca="1" si="16"/>
        <v>6678174650.2260876</v>
      </c>
      <c r="R24" s="5">
        <f t="shared" ca="1" si="5"/>
        <v>6.3564768339393993E-2</v>
      </c>
      <c r="S24" s="5"/>
      <c r="T24" s="5"/>
      <c r="U24" s="5">
        <v>-0.6</v>
      </c>
      <c r="V24" s="5">
        <f t="shared" ca="1" si="0"/>
        <v>-3.6914562218772163E-3</v>
      </c>
      <c r="W24" s="5"/>
      <c r="X24" s="5"/>
      <c r="Y24" s="5"/>
      <c r="Z24" s="5"/>
      <c r="AA24" s="5">
        <v>24</v>
      </c>
      <c r="AB24" s="5" t="s">
        <v>98</v>
      </c>
      <c r="AC24" s="5"/>
      <c r="AD24" s="5"/>
      <c r="AE24" s="5"/>
      <c r="AF24" s="5"/>
      <c r="AG24" s="5"/>
      <c r="AH24" s="5"/>
      <c r="AI24" s="5"/>
    </row>
    <row r="25" spans="1:35" x14ac:dyDescent="0.2">
      <c r="A25" s="39">
        <v>-44912</v>
      </c>
      <c r="B25" s="39">
        <v>-1.3393824001468602E-2</v>
      </c>
      <c r="C25" s="39">
        <v>1</v>
      </c>
      <c r="D25" s="40">
        <f t="shared" si="6"/>
        <v>-4.4912000000000001</v>
      </c>
      <c r="E25" s="40">
        <f t="shared" si="6"/>
        <v>-1.3393824001468602E-2</v>
      </c>
      <c r="F25" s="7">
        <f t="shared" si="7"/>
        <v>-4.4912000000000001</v>
      </c>
      <c r="G25" s="7">
        <f t="shared" si="7"/>
        <v>-1.3393824001468602E-2</v>
      </c>
      <c r="H25" s="7">
        <f t="shared" si="8"/>
        <v>20.170877440000002</v>
      </c>
      <c r="I25" s="7">
        <f t="shared" si="9"/>
        <v>-90.591444758528013</v>
      </c>
      <c r="J25" s="7">
        <f t="shared" si="10"/>
        <v>406.86429669950104</v>
      </c>
      <c r="K25" s="7">
        <f t="shared" si="11"/>
        <v>6.0154342355395782E-2</v>
      </c>
      <c r="L25" s="7">
        <f t="shared" si="12"/>
        <v>-0.27016518238655352</v>
      </c>
      <c r="M25" s="7">
        <f t="shared" ca="1" si="4"/>
        <v>2.4133341176265075E-2</v>
      </c>
      <c r="N25" s="7">
        <f t="shared" ca="1" si="13"/>
        <v>1.4082881262769071E-3</v>
      </c>
      <c r="O25" s="49">
        <f t="shared" ca="1" si="14"/>
        <v>1197803631.9586682</v>
      </c>
      <c r="P25" s="7">
        <f t="shared" ca="1" si="15"/>
        <v>53501261415.7108</v>
      </c>
      <c r="Q25" s="7">
        <f t="shared" ca="1" si="16"/>
        <v>6491446722.7169819</v>
      </c>
      <c r="R25" s="5">
        <f t="shared" ca="1" si="5"/>
        <v>-3.7527165177733676E-2</v>
      </c>
      <c r="S25" s="5"/>
      <c r="T25" s="5"/>
      <c r="U25" s="5">
        <v>-0.4</v>
      </c>
      <c r="V25" s="5">
        <f t="shared" ca="1" si="0"/>
        <v>-1.7844162992759461E-3</v>
      </c>
      <c r="W25" s="5"/>
      <c r="X25" s="5"/>
      <c r="Y25" s="5"/>
      <c r="Z25" s="5"/>
      <c r="AA25" s="5">
        <v>25</v>
      </c>
      <c r="AB25" s="5" t="s">
        <v>99</v>
      </c>
      <c r="AC25" s="5"/>
      <c r="AD25" s="5"/>
      <c r="AE25" s="5"/>
      <c r="AF25" s="5"/>
      <c r="AG25" s="5"/>
      <c r="AH25" s="5"/>
      <c r="AI25" s="5"/>
    </row>
    <row r="26" spans="1:35" x14ac:dyDescent="0.2">
      <c r="A26" s="39">
        <v>-44536.5</v>
      </c>
      <c r="B26" s="39">
        <v>7.2196676994281006E-2</v>
      </c>
      <c r="C26" s="39">
        <v>1</v>
      </c>
      <c r="D26" s="40">
        <f t="shared" si="6"/>
        <v>-4.4536499999999997</v>
      </c>
      <c r="E26" s="40">
        <f t="shared" si="6"/>
        <v>7.2196676994281006E-2</v>
      </c>
      <c r="F26" s="7">
        <f t="shared" si="7"/>
        <v>-4.4536499999999997</v>
      </c>
      <c r="G26" s="7">
        <f t="shared" si="7"/>
        <v>7.2196676994281006E-2</v>
      </c>
      <c r="H26" s="7">
        <f t="shared" si="8"/>
        <v>19.834998322499995</v>
      </c>
      <c r="I26" s="7">
        <f t="shared" si="9"/>
        <v>-88.338140279002104</v>
      </c>
      <c r="J26" s="7">
        <f t="shared" si="10"/>
        <v>393.4271584535777</v>
      </c>
      <c r="K26" s="7">
        <f t="shared" si="11"/>
        <v>-0.32153873049557957</v>
      </c>
      <c r="L26" s="7">
        <f t="shared" si="12"/>
        <v>1.432020967071638</v>
      </c>
      <c r="M26" s="7">
        <f t="shared" ca="1" si="4"/>
        <v>2.3274657081794131E-2</v>
      </c>
      <c r="N26" s="7">
        <f t="shared" ca="1" si="13"/>
        <v>2.3933640323177624E-3</v>
      </c>
      <c r="O26" s="49">
        <f t="shared" ca="1" si="14"/>
        <v>909115299.4914608</v>
      </c>
      <c r="P26" s="7">
        <f t="shared" ca="1" si="15"/>
        <v>46625807915.1203</v>
      </c>
      <c r="Q26" s="7">
        <f t="shared" ca="1" si="16"/>
        <v>5845597540.5264416</v>
      </c>
      <c r="R26" s="5">
        <f t="shared" ca="1" si="5"/>
        <v>4.8922019912486875E-2</v>
      </c>
      <c r="S26" s="5"/>
      <c r="T26" s="5"/>
      <c r="U26" s="5">
        <v>-0.2</v>
      </c>
      <c r="V26" s="5">
        <f t="shared" ca="1" si="0"/>
        <v>4.4890242577961777E-4</v>
      </c>
      <c r="W26" s="5"/>
      <c r="X26" s="5"/>
      <c r="Y26" s="5"/>
      <c r="Z26" s="5"/>
      <c r="AA26" s="5">
        <v>26</v>
      </c>
      <c r="AB26" s="5" t="s">
        <v>110</v>
      </c>
      <c r="AC26" s="5"/>
      <c r="AD26" s="5"/>
      <c r="AE26" s="5"/>
      <c r="AF26" s="5"/>
      <c r="AG26" s="5"/>
      <c r="AH26" s="5"/>
      <c r="AI26" s="5"/>
    </row>
    <row r="27" spans="1:35" x14ac:dyDescent="0.2">
      <c r="A27" s="39">
        <v>-44527</v>
      </c>
      <c r="B27" s="39">
        <v>2.6339445998019073E-2</v>
      </c>
      <c r="C27" s="39">
        <v>1</v>
      </c>
      <c r="D27" s="40">
        <f t="shared" si="6"/>
        <v>-4.4527000000000001</v>
      </c>
      <c r="E27" s="40">
        <f t="shared" si="6"/>
        <v>2.6339445998019073E-2</v>
      </c>
      <c r="F27" s="7">
        <f t="shared" si="7"/>
        <v>-4.4527000000000001</v>
      </c>
      <c r="G27" s="7">
        <f t="shared" si="7"/>
        <v>2.6339445998019073E-2</v>
      </c>
      <c r="H27" s="7">
        <f t="shared" si="8"/>
        <v>19.826537290000001</v>
      </c>
      <c r="I27" s="7">
        <f t="shared" si="9"/>
        <v>-88.281622591183009</v>
      </c>
      <c r="J27" s="7">
        <f t="shared" si="10"/>
        <v>393.09158091176062</v>
      </c>
      <c r="K27" s="7">
        <f t="shared" si="11"/>
        <v>-0.11728165119537953</v>
      </c>
      <c r="L27" s="7">
        <f t="shared" si="12"/>
        <v>0.52222000827766646</v>
      </c>
      <c r="M27" s="7">
        <f t="shared" ca="1" si="4"/>
        <v>2.3253081887810299E-2</v>
      </c>
      <c r="N27" s="7">
        <f t="shared" ca="1" si="13"/>
        <v>9.5256434207847958E-6</v>
      </c>
      <c r="O27" s="49">
        <f t="shared" ca="1" si="14"/>
        <v>902430490.18590724</v>
      </c>
      <c r="P27" s="7">
        <f t="shared" ca="1" si="15"/>
        <v>46459497590.333847</v>
      </c>
      <c r="Q27" s="7">
        <f t="shared" ca="1" si="16"/>
        <v>5829824640.5820141</v>
      </c>
      <c r="R27" s="5">
        <f t="shared" ca="1" si="5"/>
        <v>3.0863641102087738E-3</v>
      </c>
      <c r="S27" s="5"/>
      <c r="T27" s="5"/>
      <c r="U27" s="5">
        <v>0</v>
      </c>
      <c r="V27" s="5">
        <f t="shared" ca="1" si="0"/>
        <v>3.0084999532894738E-3</v>
      </c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x14ac:dyDescent="0.2">
      <c r="A28" s="39">
        <v>-44431</v>
      </c>
      <c r="B28" s="39">
        <v>5.457163799655973E-2</v>
      </c>
      <c r="C28" s="39">
        <v>1</v>
      </c>
      <c r="D28" s="40">
        <f t="shared" si="6"/>
        <v>-4.4431000000000003</v>
      </c>
      <c r="E28" s="40">
        <f t="shared" si="6"/>
        <v>5.457163799655973E-2</v>
      </c>
      <c r="F28" s="7">
        <f t="shared" si="7"/>
        <v>-4.4431000000000003</v>
      </c>
      <c r="G28" s="7">
        <f t="shared" si="7"/>
        <v>5.457163799655973E-2</v>
      </c>
      <c r="H28" s="7">
        <f t="shared" si="8"/>
        <v>19.741137610000003</v>
      </c>
      <c r="I28" s="7">
        <f t="shared" si="9"/>
        <v>-87.711848514991019</v>
      </c>
      <c r="J28" s="7">
        <f t="shared" si="10"/>
        <v>389.7125141369566</v>
      </c>
      <c r="K28" s="7">
        <f t="shared" si="11"/>
        <v>-0.24246724478251455</v>
      </c>
      <c r="L28" s="7">
        <f t="shared" si="12"/>
        <v>1.0773062152931905</v>
      </c>
      <c r="M28" s="7">
        <f t="shared" ca="1" si="4"/>
        <v>2.3035471943884944E-2</v>
      </c>
      <c r="N28" s="7">
        <f t="shared" ca="1" si="13"/>
        <v>9.9452976930187748E-4</v>
      </c>
      <c r="O28" s="49">
        <f t="shared" ca="1" si="14"/>
        <v>836538592.62581003</v>
      </c>
      <c r="P28" s="7">
        <f t="shared" ca="1" si="15"/>
        <v>44799653936.303017</v>
      </c>
      <c r="Q28" s="7">
        <f t="shared" ca="1" si="16"/>
        <v>5671980603.2329731</v>
      </c>
      <c r="R28" s="5">
        <f t="shared" ca="1" si="5"/>
        <v>3.1536166052674786E-2</v>
      </c>
      <c r="S28" s="5"/>
      <c r="T28" s="5"/>
      <c r="U28" s="5">
        <v>0.2</v>
      </c>
      <c r="V28" s="5">
        <f t="shared" ca="1" si="0"/>
        <v>5.8943762832536217E-3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x14ac:dyDescent="0.2">
      <c r="A29" s="39">
        <v>-44146</v>
      </c>
      <c r="B29" s="39">
        <v>5.8854707996943034E-2</v>
      </c>
      <c r="C29" s="39">
        <v>1</v>
      </c>
      <c r="D29" s="40">
        <f t="shared" si="6"/>
        <v>-4.4146000000000001</v>
      </c>
      <c r="E29" s="40">
        <f t="shared" si="6"/>
        <v>5.8854707996943034E-2</v>
      </c>
      <c r="F29" s="7">
        <f t="shared" si="7"/>
        <v>-4.4146000000000001</v>
      </c>
      <c r="G29" s="7">
        <f t="shared" si="7"/>
        <v>5.8854707996943034E-2</v>
      </c>
      <c r="H29" s="7">
        <f t="shared" si="8"/>
        <v>19.48869316</v>
      </c>
      <c r="I29" s="7">
        <f t="shared" si="9"/>
        <v>-86.034784824135997</v>
      </c>
      <c r="J29" s="7">
        <f t="shared" si="10"/>
        <v>379.80916108463077</v>
      </c>
      <c r="K29" s="7">
        <f t="shared" si="11"/>
        <v>-0.25981999392330474</v>
      </c>
      <c r="L29" s="7">
        <f t="shared" si="12"/>
        <v>1.147001345173821</v>
      </c>
      <c r="M29" s="7">
        <f t="shared" ca="1" si="4"/>
        <v>2.2393871045827053E-2</v>
      </c>
      <c r="N29" s="7">
        <f t="shared" ca="1" si="13"/>
        <v>1.3293926311758646E-3</v>
      </c>
      <c r="O29" s="49">
        <f t="shared" ca="1" si="14"/>
        <v>658255763.30725086</v>
      </c>
      <c r="P29" s="7">
        <f t="shared" ca="1" si="15"/>
        <v>40091363988.848549</v>
      </c>
      <c r="Q29" s="7">
        <f t="shared" ca="1" si="16"/>
        <v>5219738242.6515093</v>
      </c>
      <c r="R29" s="5">
        <f t="shared" ca="1" si="5"/>
        <v>3.6460836951115981E-2</v>
      </c>
      <c r="S29" s="5"/>
      <c r="T29" s="5"/>
      <c r="U29" s="5">
        <v>0.4</v>
      </c>
      <c r="V29" s="5">
        <f t="shared" ca="1" si="0"/>
        <v>9.106531415672062E-3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x14ac:dyDescent="0.2">
      <c r="A30" s="39">
        <v>-43676</v>
      </c>
      <c r="B30" s="39">
        <v>4.2970647999027278E-2</v>
      </c>
      <c r="C30" s="39">
        <v>1</v>
      </c>
      <c r="D30" s="40">
        <f t="shared" si="6"/>
        <v>-4.3676000000000004</v>
      </c>
      <c r="E30" s="40">
        <f t="shared" si="6"/>
        <v>4.2970647999027278E-2</v>
      </c>
      <c r="F30" s="7">
        <f t="shared" si="7"/>
        <v>-4.3676000000000004</v>
      </c>
      <c r="G30" s="7">
        <f t="shared" si="7"/>
        <v>4.2970647999027278E-2</v>
      </c>
      <c r="H30" s="7">
        <f t="shared" si="8"/>
        <v>19.075929760000005</v>
      </c>
      <c r="I30" s="7">
        <f t="shared" si="9"/>
        <v>-83.316030819776032</v>
      </c>
      <c r="J30" s="7">
        <f t="shared" si="10"/>
        <v>363.8910962084538</v>
      </c>
      <c r="K30" s="7">
        <f t="shared" si="11"/>
        <v>-0.18767860220055155</v>
      </c>
      <c r="L30" s="7">
        <f t="shared" si="12"/>
        <v>0.81970506297112899</v>
      </c>
      <c r="M30" s="7">
        <f t="shared" ca="1" si="4"/>
        <v>2.1350264875968243E-2</v>
      </c>
      <c r="N30" s="7">
        <f t="shared" ca="1" si="13"/>
        <v>4.6744096638785598E-4</v>
      </c>
      <c r="O30" s="49">
        <f t="shared" ca="1" si="14"/>
        <v>417658157.6501646</v>
      </c>
      <c r="P30" s="7">
        <f t="shared" ca="1" si="15"/>
        <v>33020683041.087315</v>
      </c>
      <c r="Q30" s="7">
        <f t="shared" ca="1" si="16"/>
        <v>4525906649.2869349</v>
      </c>
      <c r="R30" s="5">
        <f t="shared" ca="1" si="5"/>
        <v>2.1620383123059035E-2</v>
      </c>
      <c r="S30" s="5"/>
      <c r="T30" s="5"/>
      <c r="U30" s="5">
        <v>0.6</v>
      </c>
      <c r="V30" s="5">
        <f t="shared" ca="1" si="0"/>
        <v>1.2644965350544792E-2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x14ac:dyDescent="0.2">
      <c r="A31" s="39">
        <v>-43187</v>
      </c>
      <c r="B31" s="39">
        <v>-2.6278740042471327E-3</v>
      </c>
      <c r="C31" s="39">
        <v>1</v>
      </c>
      <c r="D31" s="40">
        <f t="shared" si="6"/>
        <v>-4.3186999999999998</v>
      </c>
      <c r="E31" s="40">
        <f t="shared" si="6"/>
        <v>-2.6278740042471327E-3</v>
      </c>
      <c r="F31" s="7">
        <f t="shared" si="7"/>
        <v>-4.3186999999999998</v>
      </c>
      <c r="G31" s="7">
        <f t="shared" si="7"/>
        <v>-2.6278740042471327E-3</v>
      </c>
      <c r="H31" s="7">
        <f t="shared" si="8"/>
        <v>18.65116969</v>
      </c>
      <c r="I31" s="7">
        <f t="shared" si="9"/>
        <v>-80.548806540202989</v>
      </c>
      <c r="J31" s="7">
        <f t="shared" si="10"/>
        <v>347.86613080517463</v>
      </c>
      <c r="K31" s="7">
        <f t="shared" si="11"/>
        <v>1.134899946214209E-2</v>
      </c>
      <c r="L31" s="7">
        <f t="shared" si="12"/>
        <v>-4.9012923977153046E-2</v>
      </c>
      <c r="M31" s="7">
        <f t="shared" ca="1" si="4"/>
        <v>2.0283596467919413E-2</v>
      </c>
      <c r="N31" s="7">
        <f t="shared" ca="1" si="13"/>
        <v>5.2493547919695949E-4</v>
      </c>
      <c r="O31" s="49">
        <f t="shared" ca="1" si="14"/>
        <v>231849004.81465238</v>
      </c>
      <c r="P31" s="7">
        <f t="shared" ca="1" si="15"/>
        <v>26537376172.329113</v>
      </c>
      <c r="Q31" s="7">
        <f t="shared" ca="1" si="16"/>
        <v>3869886330.1324801</v>
      </c>
      <c r="R31" s="5">
        <f t="shared" ca="1" si="5"/>
        <v>-2.2911470472166545E-2</v>
      </c>
      <c r="S31" s="5"/>
      <c r="T31" s="5"/>
      <c r="U31" s="5">
        <v>0.8</v>
      </c>
      <c r="V31" s="5">
        <f t="shared" ca="1" si="0"/>
        <v>1.6509678087871817E-2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x14ac:dyDescent="0.2">
      <c r="A32" s="39">
        <v>-42665</v>
      </c>
      <c r="B32" s="39">
        <v>4.0322169996215962E-2</v>
      </c>
      <c r="C32" s="39">
        <v>1</v>
      </c>
      <c r="D32" s="40">
        <f t="shared" si="6"/>
        <v>-4.2664999999999997</v>
      </c>
      <c r="E32" s="40">
        <f t="shared" si="6"/>
        <v>4.0322169996215962E-2</v>
      </c>
      <c r="F32" s="7">
        <f t="shared" si="7"/>
        <v>-4.2664999999999997</v>
      </c>
      <c r="G32" s="7">
        <f t="shared" si="7"/>
        <v>4.0322169996215962E-2</v>
      </c>
      <c r="H32" s="7">
        <f t="shared" si="8"/>
        <v>18.203022249999997</v>
      </c>
      <c r="I32" s="7">
        <f t="shared" si="9"/>
        <v>-77.66319442962498</v>
      </c>
      <c r="J32" s="7">
        <f t="shared" si="10"/>
        <v>331.35001903399495</v>
      </c>
      <c r="K32" s="7">
        <f t="shared" si="11"/>
        <v>-0.1720345382888554</v>
      </c>
      <c r="L32" s="7">
        <f t="shared" si="12"/>
        <v>0.73398535760940153</v>
      </c>
      <c r="M32" s="7">
        <f t="shared" ca="1" si="4"/>
        <v>1.9166468180742795E-2</v>
      </c>
      <c r="N32" s="7">
        <f t="shared" ca="1" si="13"/>
        <v>4.4756371930521467E-4</v>
      </c>
      <c r="O32" s="49">
        <f t="shared" ca="1" si="14"/>
        <v>98273230.440653786</v>
      </c>
      <c r="P32" s="7">
        <f t="shared" ca="1" si="15"/>
        <v>20541846310.439014</v>
      </c>
      <c r="Q32" s="7">
        <f t="shared" ca="1" si="16"/>
        <v>3240001305.0313888</v>
      </c>
      <c r="R32" s="5">
        <f t="shared" ca="1" si="5"/>
        <v>2.1155701815473167E-2</v>
      </c>
      <c r="S32" s="5"/>
      <c r="T32" s="5"/>
      <c r="U32" s="5">
        <v>1</v>
      </c>
      <c r="V32" s="5">
        <f t="shared" ca="1" si="0"/>
        <v>2.0700669627653132E-2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x14ac:dyDescent="0.2">
      <c r="A33" s="39">
        <v>-42143</v>
      </c>
      <c r="B33" s="39">
        <v>8.227221399647533E-2</v>
      </c>
      <c r="C33" s="39">
        <v>1</v>
      </c>
      <c r="D33" s="40">
        <f t="shared" si="6"/>
        <v>-4.2142999999999997</v>
      </c>
      <c r="E33" s="40">
        <f t="shared" si="6"/>
        <v>8.227221399647533E-2</v>
      </c>
      <c r="F33" s="7">
        <f t="shared" si="7"/>
        <v>-4.2142999999999997</v>
      </c>
      <c r="G33" s="7">
        <f t="shared" si="7"/>
        <v>8.227221399647533E-2</v>
      </c>
      <c r="H33" s="7">
        <f t="shared" si="8"/>
        <v>17.760324489999999</v>
      </c>
      <c r="I33" s="7">
        <f t="shared" si="9"/>
        <v>-74.847335498206988</v>
      </c>
      <c r="J33" s="7">
        <f t="shared" si="10"/>
        <v>315.42912599009367</v>
      </c>
      <c r="K33" s="7">
        <f t="shared" si="11"/>
        <v>-0.34671979144534598</v>
      </c>
      <c r="L33" s="7">
        <f t="shared" si="12"/>
        <v>1.4611812170881215</v>
      </c>
      <c r="M33" s="7">
        <f t="shared" ca="1" si="4"/>
        <v>1.8071566331868197E-2</v>
      </c>
      <c r="N33" s="7">
        <f t="shared" ca="1" si="13"/>
        <v>4.1217231605550249E-3</v>
      </c>
      <c r="O33" s="49">
        <f t="shared" ca="1" si="14"/>
        <v>23585461.790279247</v>
      </c>
      <c r="P33" s="7">
        <f t="shared" ca="1" si="15"/>
        <v>15442010749.411928</v>
      </c>
      <c r="Q33" s="7">
        <f t="shared" ca="1" si="16"/>
        <v>2678943494.8484712</v>
      </c>
      <c r="R33" s="5">
        <f t="shared" ca="1" si="5"/>
        <v>6.4200647664607133E-2</v>
      </c>
      <c r="S33" s="5"/>
      <c r="T33" s="5"/>
      <c r="U33" s="5">
        <v>1.2</v>
      </c>
      <c r="V33" s="5">
        <f t="shared" ca="1" si="0"/>
        <v>2.521793996988874E-2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x14ac:dyDescent="0.2">
      <c r="A34" s="39">
        <v>-41455.5</v>
      </c>
      <c r="B34" s="39">
        <v>-2.0132661004026886E-2</v>
      </c>
      <c r="C34" s="39">
        <v>1</v>
      </c>
      <c r="D34" s="40">
        <f t="shared" si="6"/>
        <v>-4.1455500000000001</v>
      </c>
      <c r="E34" s="40">
        <f t="shared" si="6"/>
        <v>-2.0132661004026886E-2</v>
      </c>
      <c r="F34" s="7">
        <f t="shared" si="7"/>
        <v>-4.1455500000000001</v>
      </c>
      <c r="G34" s="7">
        <f t="shared" si="7"/>
        <v>-2.0132661004026886E-2</v>
      </c>
      <c r="H34" s="7">
        <f t="shared" si="8"/>
        <v>17.185584802499999</v>
      </c>
      <c r="I34" s="7">
        <f t="shared" si="9"/>
        <v>-71.24370107800388</v>
      </c>
      <c r="J34" s="7">
        <f t="shared" si="10"/>
        <v>295.34432500391898</v>
      </c>
      <c r="K34" s="7">
        <f t="shared" si="11"/>
        <v>8.3460952825243656E-2</v>
      </c>
      <c r="L34" s="7">
        <f t="shared" si="12"/>
        <v>-0.34599155298468887</v>
      </c>
      <c r="M34" s="7">
        <f t="shared" ca="1" si="4"/>
        <v>1.666343993911585E-2</v>
      </c>
      <c r="N34" s="7">
        <f t="shared" ca="1" si="13"/>
        <v>1.3539530446179497E-3</v>
      </c>
      <c r="O34" s="49">
        <f t="shared" ca="1" si="14"/>
        <v>1994270.6075276465</v>
      </c>
      <c r="P34" s="7">
        <f t="shared" ca="1" si="15"/>
        <v>9991793781.2499695</v>
      </c>
      <c r="Q34" s="7">
        <f t="shared" ca="1" si="16"/>
        <v>2038506769.0319793</v>
      </c>
      <c r="R34" s="5">
        <f t="shared" ca="1" si="5"/>
        <v>-3.6796100943142736E-2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x14ac:dyDescent="0.2">
      <c r="A35" s="39">
        <v>-40918</v>
      </c>
      <c r="B35" s="39">
        <v>3.978716399797122E-2</v>
      </c>
      <c r="C35" s="39">
        <v>1</v>
      </c>
      <c r="D35" s="40">
        <f t="shared" si="6"/>
        <v>-4.0918000000000001</v>
      </c>
      <c r="E35" s="40">
        <f t="shared" si="6"/>
        <v>3.978716399797122E-2</v>
      </c>
      <c r="F35" s="7">
        <f t="shared" si="7"/>
        <v>-4.0918000000000001</v>
      </c>
      <c r="G35" s="7">
        <f t="shared" si="7"/>
        <v>3.978716399797122E-2</v>
      </c>
      <c r="H35" s="7">
        <f t="shared" si="8"/>
        <v>16.74282724</v>
      </c>
      <c r="I35" s="7">
        <f t="shared" si="9"/>
        <v>-68.508300500632004</v>
      </c>
      <c r="J35" s="7">
        <f t="shared" si="10"/>
        <v>280.32226398848604</v>
      </c>
      <c r="K35" s="7">
        <f t="shared" si="11"/>
        <v>-0.16280111764689864</v>
      </c>
      <c r="L35" s="7">
        <f t="shared" si="12"/>
        <v>0.66614961318757993</v>
      </c>
      <c r="M35" s="7">
        <f t="shared" ca="1" si="4"/>
        <v>1.5589395397837914E-2</v>
      </c>
      <c r="N35" s="7">
        <f t="shared" ca="1" si="13"/>
        <v>5.8553200522559734E-4</v>
      </c>
      <c r="O35" s="49">
        <f t="shared" ca="1" si="14"/>
        <v>36038857.587799199</v>
      </c>
      <c r="P35" s="7">
        <f t="shared" ca="1" si="15"/>
        <v>6655951087.3855734</v>
      </c>
      <c r="Q35" s="7">
        <f t="shared" ca="1" si="16"/>
        <v>1610733527.1845331</v>
      </c>
      <c r="R35" s="5">
        <f t="shared" ca="1" si="5"/>
        <v>2.4197768600133306E-2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x14ac:dyDescent="0.2">
      <c r="A36" s="39">
        <v>-40845.5</v>
      </c>
      <c r="B36" s="39">
        <v>2.7613558999291854E-2</v>
      </c>
      <c r="C36" s="39">
        <v>1</v>
      </c>
      <c r="D36" s="40">
        <f t="shared" si="6"/>
        <v>-4.0845500000000001</v>
      </c>
      <c r="E36" s="40">
        <f t="shared" si="6"/>
        <v>2.7613558999291854E-2</v>
      </c>
      <c r="F36" s="7">
        <f t="shared" si="7"/>
        <v>-4.0845500000000001</v>
      </c>
      <c r="G36" s="7">
        <f t="shared" si="7"/>
        <v>2.7613558999291854E-2</v>
      </c>
      <c r="H36" s="7">
        <f t="shared" si="8"/>
        <v>16.683548702500001</v>
      </c>
      <c r="I36" s="7">
        <f t="shared" si="9"/>
        <v>-68.144788852796381</v>
      </c>
      <c r="J36" s="7">
        <f t="shared" si="10"/>
        <v>278.34079730868945</v>
      </c>
      <c r="K36" s="7">
        <f t="shared" si="11"/>
        <v>-0.11278896241055754</v>
      </c>
      <c r="L36" s="7">
        <f t="shared" si="12"/>
        <v>0.46069215641404282</v>
      </c>
      <c r="M36" s="7">
        <f t="shared" ca="1" si="4"/>
        <v>1.5446327983670356E-2</v>
      </c>
      <c r="N36" s="7">
        <f t="shared" ca="1" si="13"/>
        <v>1.4804151058750174E-4</v>
      </c>
      <c r="O36" s="49">
        <f t="shared" ca="1" si="14"/>
        <v>43582172.988306582</v>
      </c>
      <c r="P36" s="7">
        <f t="shared" ca="1" si="15"/>
        <v>6264367171.4240017</v>
      </c>
      <c r="Q36" s="7">
        <f t="shared" ca="1" si="16"/>
        <v>1557685151.9222214</v>
      </c>
      <c r="R36" s="5">
        <f t="shared" ca="1" si="5"/>
        <v>1.2167231015621498E-2</v>
      </c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x14ac:dyDescent="0.2">
      <c r="A37" s="39">
        <v>-40380</v>
      </c>
      <c r="B37" s="39">
        <v>1.3609239995275857E-2</v>
      </c>
      <c r="C37" s="39">
        <v>1</v>
      </c>
      <c r="D37" s="40">
        <f t="shared" si="6"/>
        <v>-4.0380000000000003</v>
      </c>
      <c r="E37" s="40">
        <f t="shared" si="6"/>
        <v>1.3609239995275857E-2</v>
      </c>
      <c r="F37" s="7">
        <f t="shared" si="7"/>
        <v>-4.0380000000000003</v>
      </c>
      <c r="G37" s="7">
        <f t="shared" si="7"/>
        <v>1.3609239995275857E-2</v>
      </c>
      <c r="H37" s="7">
        <f t="shared" si="8"/>
        <v>16.305444000000001</v>
      </c>
      <c r="I37" s="7">
        <f t="shared" si="9"/>
        <v>-65.841382872000011</v>
      </c>
      <c r="J37" s="7">
        <f t="shared" si="10"/>
        <v>265.86750403713609</v>
      </c>
      <c r="K37" s="7">
        <f t="shared" si="11"/>
        <v>-5.4954111100923915E-2</v>
      </c>
      <c r="L37" s="7">
        <f t="shared" si="12"/>
        <v>0.22190470062553078</v>
      </c>
      <c r="M37" s="7">
        <f t="shared" ca="1" si="4"/>
        <v>1.4537950634658438E-2</v>
      </c>
      <c r="N37" s="7">
        <f t="shared" ca="1" si="13"/>
        <v>8.625034517024022E-7</v>
      </c>
      <c r="O37" s="49">
        <f t="shared" ca="1" si="14"/>
        <v>106630733.1547108</v>
      </c>
      <c r="P37" s="7">
        <f t="shared" ca="1" si="15"/>
        <v>4063350225.5744295</v>
      </c>
      <c r="Q37" s="7">
        <f t="shared" ca="1" si="16"/>
        <v>1242281473.9277515</v>
      </c>
      <c r="R37" s="5">
        <f t="shared" ca="1" si="5"/>
        <v>-9.2871063938258086E-4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x14ac:dyDescent="0.2">
      <c r="A38" s="39">
        <v>-39781</v>
      </c>
      <c r="B38" s="39">
        <v>-1.4940620021661744E-3</v>
      </c>
      <c r="C38" s="39">
        <v>1</v>
      </c>
      <c r="D38" s="40">
        <f t="shared" si="6"/>
        <v>-3.9781</v>
      </c>
      <c r="E38" s="40">
        <f t="shared" si="6"/>
        <v>-1.4940620021661744E-3</v>
      </c>
      <c r="F38" s="7">
        <f t="shared" si="7"/>
        <v>-3.9781</v>
      </c>
      <c r="G38" s="7">
        <f t="shared" si="7"/>
        <v>-1.4940620021661744E-3</v>
      </c>
      <c r="H38" s="7">
        <f t="shared" si="8"/>
        <v>15.825279609999999</v>
      </c>
      <c r="I38" s="7">
        <f t="shared" si="9"/>
        <v>-62.954544816540995</v>
      </c>
      <c r="J38" s="7">
        <f t="shared" si="10"/>
        <v>250.43947473468174</v>
      </c>
      <c r="K38" s="7">
        <f t="shared" si="11"/>
        <v>5.9435280508172584E-3</v>
      </c>
      <c r="L38" s="7">
        <f t="shared" si="12"/>
        <v>-2.3643948938956137E-2</v>
      </c>
      <c r="M38" s="7">
        <f t="shared" ca="1" si="4"/>
        <v>1.3395067067935224E-2</v>
      </c>
      <c r="N38" s="7">
        <f t="shared" ca="1" si="13"/>
        <v>2.2168616446613851E-4</v>
      </c>
      <c r="O38" s="49">
        <f t="shared" ca="1" si="14"/>
        <v>219596393.40313879</v>
      </c>
      <c r="P38" s="7">
        <f t="shared" ca="1" si="15"/>
        <v>1983131074.2756352</v>
      </c>
      <c r="Q38" s="7">
        <f t="shared" ca="1" si="16"/>
        <v>897599784.14708793</v>
      </c>
      <c r="R38" s="5">
        <f t="shared" ca="1" si="5"/>
        <v>-1.4889129070101398E-2</v>
      </c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2">
      <c r="A39" s="39">
        <v>-38439.5</v>
      </c>
      <c r="B39" s="39">
        <v>2.12453709973488E-2</v>
      </c>
      <c r="C39" s="39">
        <v>1</v>
      </c>
      <c r="D39" s="40">
        <f t="shared" si="6"/>
        <v>-3.84395</v>
      </c>
      <c r="E39" s="40">
        <f t="shared" si="6"/>
        <v>2.12453709973488E-2</v>
      </c>
      <c r="F39" s="7">
        <f t="shared" si="7"/>
        <v>-3.84395</v>
      </c>
      <c r="G39" s="7">
        <f t="shared" si="7"/>
        <v>2.12453709973488E-2</v>
      </c>
      <c r="H39" s="7">
        <f t="shared" si="8"/>
        <v>14.775951602499999</v>
      </c>
      <c r="I39" s="7">
        <f t="shared" si="9"/>
        <v>-56.798019162429874</v>
      </c>
      <c r="J39" s="7">
        <f t="shared" si="10"/>
        <v>218.3287457594223</v>
      </c>
      <c r="K39" s="7">
        <f t="shared" si="11"/>
        <v>-8.1666143845258915E-2</v>
      </c>
      <c r="L39" s="7">
        <f t="shared" si="12"/>
        <v>0.31392057363398301</v>
      </c>
      <c r="M39" s="7">
        <f t="shared" ca="1" si="4"/>
        <v>1.0941674292024958E-2</v>
      </c>
      <c r="N39" s="7">
        <f t="shared" ca="1" si="13"/>
        <v>1.061661657953014E-4</v>
      </c>
      <c r="O39" s="49">
        <f t="shared" ca="1" si="14"/>
        <v>559555791.9286201</v>
      </c>
      <c r="P39" s="7">
        <f t="shared" ca="1" si="15"/>
        <v>15928960.774583509</v>
      </c>
      <c r="Q39" s="7">
        <f t="shared" ca="1" si="16"/>
        <v>350369428.26760274</v>
      </c>
      <c r="R39" s="5">
        <f t="shared" ca="1" si="5"/>
        <v>1.0303696705323842E-2</v>
      </c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2">
      <c r="A40" s="39">
        <v>-37971</v>
      </c>
      <c r="B40" s="39">
        <v>-1.5345442003308563E-2</v>
      </c>
      <c r="C40" s="39">
        <v>1</v>
      </c>
      <c r="D40" s="40">
        <f t="shared" si="6"/>
        <v>-3.7970999999999999</v>
      </c>
      <c r="E40" s="40">
        <f t="shared" si="6"/>
        <v>-1.5345442003308563E-2</v>
      </c>
      <c r="F40" s="7">
        <f t="shared" si="7"/>
        <v>-3.7970999999999999</v>
      </c>
      <c r="G40" s="7">
        <f t="shared" si="7"/>
        <v>-1.5345442003308563E-2</v>
      </c>
      <c r="H40" s="7">
        <f t="shared" si="8"/>
        <v>14.417968409999999</v>
      </c>
      <c r="I40" s="7">
        <f t="shared" si="9"/>
        <v>-54.746467849610994</v>
      </c>
      <c r="J40" s="7">
        <f t="shared" si="10"/>
        <v>207.87781307175791</v>
      </c>
      <c r="K40" s="7">
        <f t="shared" si="11"/>
        <v>5.8268177830762942E-2</v>
      </c>
      <c r="L40" s="7">
        <f t="shared" si="12"/>
        <v>-0.22125009804118997</v>
      </c>
      <c r="M40" s="7">
        <f t="shared" ca="1" si="4"/>
        <v>1.0119446325735797E-2</v>
      </c>
      <c r="N40" s="7">
        <f t="shared" ca="1" si="13"/>
        <v>6.4846053761069956E-4</v>
      </c>
      <c r="O40" s="49">
        <f t="shared" ca="1" si="14"/>
        <v>693885369.26826239</v>
      </c>
      <c r="P40" s="7">
        <f t="shared" ca="1" si="15"/>
        <v>87567097.012954995</v>
      </c>
      <c r="Q40" s="7">
        <f t="shared" ca="1" si="16"/>
        <v>224594152.29440904</v>
      </c>
      <c r="R40" s="5">
        <f t="shared" ca="1" si="5"/>
        <v>-2.5464888329044359E-2</v>
      </c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2">
      <c r="A41" s="39">
        <v>-37782</v>
      </c>
      <c r="B41" s="39">
        <v>-1.4294564003648702E-2</v>
      </c>
      <c r="C41" s="39">
        <v>1</v>
      </c>
      <c r="D41" s="40">
        <f t="shared" si="6"/>
        <v>-3.7782</v>
      </c>
      <c r="E41" s="40">
        <f t="shared" si="6"/>
        <v>-1.4294564003648702E-2</v>
      </c>
      <c r="F41" s="7">
        <f t="shared" si="7"/>
        <v>-3.7782</v>
      </c>
      <c r="G41" s="7">
        <f t="shared" si="7"/>
        <v>-1.4294564003648702E-2</v>
      </c>
      <c r="H41" s="7">
        <f t="shared" si="8"/>
        <v>14.27479524</v>
      </c>
      <c r="I41" s="7">
        <f t="shared" si="9"/>
        <v>-53.933031375767996</v>
      </c>
      <c r="J41" s="7">
        <f t="shared" si="10"/>
        <v>203.76977914392666</v>
      </c>
      <c r="K41" s="7">
        <f t="shared" si="11"/>
        <v>5.4007721718585526E-2</v>
      </c>
      <c r="L41" s="7">
        <f t="shared" si="12"/>
        <v>-0.20405197419715984</v>
      </c>
      <c r="M41" s="7">
        <f t="shared" ca="1" si="4"/>
        <v>9.7928153348616348E-3</v>
      </c>
      <c r="N41" s="7">
        <f t="shared" ca="1" si="13"/>
        <v>5.8020184339729463E-4</v>
      </c>
      <c r="O41" s="49">
        <f t="shared" ca="1" si="14"/>
        <v>748958093.73232293</v>
      </c>
      <c r="P41" s="7">
        <f t="shared" ca="1" si="15"/>
        <v>213867455.69053638</v>
      </c>
      <c r="Q41" s="7">
        <f t="shared" ca="1" si="16"/>
        <v>182507287.15737227</v>
      </c>
      <c r="R41" s="5">
        <f t="shared" ca="1" si="5"/>
        <v>-2.4087379338510337E-2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x14ac:dyDescent="0.2">
      <c r="A42" s="39">
        <v>-37452</v>
      </c>
      <c r="B42" s="39">
        <v>7.1910959995875601E-3</v>
      </c>
      <c r="C42" s="39">
        <v>1</v>
      </c>
      <c r="D42" s="40">
        <f t="shared" si="6"/>
        <v>-3.7452000000000001</v>
      </c>
      <c r="E42" s="40">
        <f t="shared" si="6"/>
        <v>7.1910959995875601E-3</v>
      </c>
      <c r="F42" s="7">
        <f t="shared" si="7"/>
        <v>-3.7452000000000001</v>
      </c>
      <c r="G42" s="7">
        <f t="shared" si="7"/>
        <v>7.1910959995875601E-3</v>
      </c>
      <c r="H42" s="7">
        <f t="shared" si="8"/>
        <v>14.026523040000001</v>
      </c>
      <c r="I42" s="7">
        <f t="shared" si="9"/>
        <v>-52.532134089408004</v>
      </c>
      <c r="J42" s="7">
        <f t="shared" si="10"/>
        <v>196.74334859165086</v>
      </c>
      <c r="K42" s="7">
        <f t="shared" si="11"/>
        <v>-2.693209273765533E-2</v>
      </c>
      <c r="L42" s="7">
        <f t="shared" si="12"/>
        <v>0.10086607372106675</v>
      </c>
      <c r="M42" s="7">
        <f t="shared" ca="1" si="4"/>
        <v>9.2294924768695843E-3</v>
      </c>
      <c r="N42" s="7">
        <f t="shared" ca="1" si="13"/>
        <v>4.1550601985957658E-6</v>
      </c>
      <c r="O42" s="49">
        <f t="shared" ca="1" si="14"/>
        <v>845463647.22430086</v>
      </c>
      <c r="P42" s="7">
        <f t="shared" ca="1" si="15"/>
        <v>559612253.38019598</v>
      </c>
      <c r="Q42" s="7">
        <f t="shared" ca="1" si="16"/>
        <v>120340809.95209767</v>
      </c>
      <c r="R42" s="5">
        <f t="shared" ca="1" si="5"/>
        <v>-2.0383964772820243E-3</v>
      </c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x14ac:dyDescent="0.2">
      <c r="A43" s="39">
        <v>-36889</v>
      </c>
      <c r="B43" s="39">
        <v>-1.8742780048341956E-3</v>
      </c>
      <c r="C43" s="39">
        <v>1</v>
      </c>
      <c r="D43" s="40">
        <f t="shared" si="6"/>
        <v>-3.6888999999999998</v>
      </c>
      <c r="E43" s="40">
        <f t="shared" si="6"/>
        <v>-1.8742780048341956E-3</v>
      </c>
      <c r="F43" s="7">
        <f t="shared" si="7"/>
        <v>-3.6888999999999998</v>
      </c>
      <c r="G43" s="7">
        <f t="shared" si="7"/>
        <v>-1.8742780048341956E-3</v>
      </c>
      <c r="H43" s="7">
        <f t="shared" si="8"/>
        <v>13.607983209999999</v>
      </c>
      <c r="I43" s="7">
        <f t="shared" si="9"/>
        <v>-50.198489263368991</v>
      </c>
      <c r="J43" s="7">
        <f t="shared" si="10"/>
        <v>185.17720704364186</v>
      </c>
      <c r="K43" s="7">
        <f t="shared" si="11"/>
        <v>6.9140241320328642E-3</v>
      </c>
      <c r="L43" s="7">
        <f t="shared" si="12"/>
        <v>-2.5505143620656031E-2</v>
      </c>
      <c r="M43" s="7">
        <f t="shared" ca="1" si="4"/>
        <v>8.2889344909112608E-3</v>
      </c>
      <c r="N43" s="7">
        <f t="shared" ca="1" si="13"/>
        <v>1.0329088823367659E-4</v>
      </c>
      <c r="O43" s="49">
        <f t="shared" ca="1" si="14"/>
        <v>1008517999.9195272</v>
      </c>
      <c r="P43" s="7">
        <f t="shared" ca="1" si="15"/>
        <v>1488810667.4771459</v>
      </c>
      <c r="Q43" s="7">
        <f t="shared" ca="1" si="16"/>
        <v>45598052.89740067</v>
      </c>
      <c r="R43" s="5">
        <f t="shared" ca="1" si="5"/>
        <v>-1.0163212495745456E-2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x14ac:dyDescent="0.2">
      <c r="A44" s="39">
        <v>-36621.5</v>
      </c>
      <c r="B44" s="39">
        <v>1.5830006996111479E-2</v>
      </c>
      <c r="C44" s="39">
        <v>1</v>
      </c>
      <c r="D44" s="40">
        <f t="shared" si="6"/>
        <v>-3.66215</v>
      </c>
      <c r="E44" s="40">
        <f t="shared" si="6"/>
        <v>1.5830006996111479E-2</v>
      </c>
      <c r="F44" s="7">
        <f t="shared" si="7"/>
        <v>-3.66215</v>
      </c>
      <c r="G44" s="7">
        <f t="shared" si="7"/>
        <v>1.5830006996111479E-2</v>
      </c>
      <c r="H44" s="7">
        <f t="shared" si="8"/>
        <v>13.411342622499999</v>
      </c>
      <c r="I44" s="7">
        <f t="shared" si="9"/>
        <v>-49.114348384988375</v>
      </c>
      <c r="J44" s="7">
        <f t="shared" si="10"/>
        <v>179.86411093808519</v>
      </c>
      <c r="K44" s="7">
        <f t="shared" si="11"/>
        <v>-5.7971860120809654E-2</v>
      </c>
      <c r="L44" s="7">
        <f t="shared" si="12"/>
        <v>0.21230164754142308</v>
      </c>
      <c r="M44" s="7">
        <f t="shared" ca="1" si="4"/>
        <v>7.8511048625872285E-3</v>
      </c>
      <c r="N44" s="7">
        <f t="shared" ca="1" si="13"/>
        <v>6.3662879256357827E-5</v>
      </c>
      <c r="O44" s="49">
        <f t="shared" ca="1" si="14"/>
        <v>1084128975.2195606</v>
      </c>
      <c r="P44" s="7">
        <f t="shared" ca="1" si="15"/>
        <v>2067180579.842916</v>
      </c>
      <c r="Q44" s="7">
        <f t="shared" ca="1" si="16"/>
        <v>23037515.427195586</v>
      </c>
      <c r="R44" s="5">
        <f t="shared" ca="1" si="5"/>
        <v>7.9789021335242502E-3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2">
      <c r="A45" s="39">
        <v>-33351</v>
      </c>
      <c r="B45" s="39">
        <v>2.2453797995694913E-2</v>
      </c>
      <c r="C45" s="39">
        <v>1</v>
      </c>
      <c r="D45" s="40">
        <f t="shared" si="6"/>
        <v>-3.3351000000000002</v>
      </c>
      <c r="E45" s="40">
        <f t="shared" si="6"/>
        <v>2.2453797995694913E-2</v>
      </c>
      <c r="F45" s="7">
        <f t="shared" si="7"/>
        <v>-3.3351000000000002</v>
      </c>
      <c r="G45" s="7">
        <f t="shared" si="7"/>
        <v>2.2453797995694913E-2</v>
      </c>
      <c r="H45" s="7">
        <f t="shared" si="8"/>
        <v>11.122892010000001</v>
      </c>
      <c r="I45" s="7">
        <f t="shared" si="9"/>
        <v>-37.095957142551008</v>
      </c>
      <c r="J45" s="7">
        <f t="shared" si="10"/>
        <v>123.71872666612187</v>
      </c>
      <c r="K45" s="7">
        <f t="shared" si="11"/>
        <v>-7.4885661695442113E-2</v>
      </c>
      <c r="L45" s="7">
        <f t="shared" si="12"/>
        <v>0.24975117032046901</v>
      </c>
      <c r="M45" s="7">
        <f t="shared" ca="1" si="4"/>
        <v>2.9700488587757756E-3</v>
      </c>
      <c r="N45" s="7">
        <f t="shared" ca="1" si="13"/>
        <v>3.7961648043039723E-4</v>
      </c>
      <c r="O45" s="49">
        <f t="shared" ca="1" si="14"/>
        <v>1744863654.0261352</v>
      </c>
      <c r="P45" s="7">
        <f t="shared" ca="1" si="15"/>
        <v>14053814638.049824</v>
      </c>
      <c r="Q45" s="7">
        <f t="shared" ca="1" si="16"/>
        <v>269768779.4392072</v>
      </c>
      <c r="R45" s="5">
        <f t="shared" ca="1" si="5"/>
        <v>1.9483749136919137E-2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2">
      <c r="A46" s="39">
        <v>-32695</v>
      </c>
      <c r="B46" s="39">
        <v>-5.0792890004231595E-2</v>
      </c>
      <c r="C46" s="39">
        <v>1</v>
      </c>
      <c r="D46" s="40">
        <f t="shared" si="6"/>
        <v>-3.2694999999999999</v>
      </c>
      <c r="E46" s="40">
        <f t="shared" si="6"/>
        <v>-5.0792890004231595E-2</v>
      </c>
      <c r="F46" s="7">
        <f t="shared" si="7"/>
        <v>-3.2694999999999999</v>
      </c>
      <c r="G46" s="7">
        <f t="shared" si="7"/>
        <v>-5.0792890004231595E-2</v>
      </c>
      <c r="H46" s="7">
        <f t="shared" si="8"/>
        <v>10.689630249999999</v>
      </c>
      <c r="I46" s="7">
        <f t="shared" si="9"/>
        <v>-34.949746102374995</v>
      </c>
      <c r="J46" s="7">
        <f t="shared" si="10"/>
        <v>114.26819488171505</v>
      </c>
      <c r="K46" s="7">
        <f t="shared" si="11"/>
        <v>0.1660673538688352</v>
      </c>
      <c r="L46" s="7">
        <f t="shared" si="12"/>
        <v>-0.54295721347415671</v>
      </c>
      <c r="M46" s="7">
        <f t="shared" ca="1" si="4"/>
        <v>2.0960549688760211E-3</v>
      </c>
      <c r="N46" s="7">
        <f t="shared" ca="1" si="13"/>
        <v>2.7972405003684054E-3</v>
      </c>
      <c r="O46" s="49">
        <f t="shared" ca="1" si="14"/>
        <v>1792119332.0281432</v>
      </c>
      <c r="P46" s="7">
        <f t="shared" ca="1" si="15"/>
        <v>17095169020.345413</v>
      </c>
      <c r="Q46" s="7">
        <f t="shared" ca="1" si="16"/>
        <v>403668094.8439154</v>
      </c>
      <c r="R46" s="5">
        <f t="shared" ca="1" si="5"/>
        <v>-5.2888944973107616E-2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2">
      <c r="A47" s="39">
        <v>-32222</v>
      </c>
      <c r="B47" s="39">
        <v>1.6736555997340474E-2</v>
      </c>
      <c r="C47" s="39">
        <v>1</v>
      </c>
      <c r="D47" s="40">
        <f t="shared" si="6"/>
        <v>-3.2222</v>
      </c>
      <c r="E47" s="40">
        <f t="shared" si="6"/>
        <v>1.6736555997340474E-2</v>
      </c>
      <c r="F47" s="7">
        <f t="shared" si="7"/>
        <v>-3.2222</v>
      </c>
      <c r="G47" s="7">
        <f t="shared" si="7"/>
        <v>1.6736555997340474E-2</v>
      </c>
      <c r="H47" s="7">
        <f t="shared" si="8"/>
        <v>10.38257284</v>
      </c>
      <c r="I47" s="7">
        <f t="shared" si="9"/>
        <v>-33.454726205047997</v>
      </c>
      <c r="J47" s="7">
        <f t="shared" si="10"/>
        <v>107.79781877790566</v>
      </c>
      <c r="K47" s="7">
        <f t="shared" si="11"/>
        <v>-5.3928530734630477E-2</v>
      </c>
      <c r="L47" s="7">
        <f t="shared" si="12"/>
        <v>0.17376851173312632</v>
      </c>
      <c r="M47" s="7">
        <f t="shared" ca="1" si="4"/>
        <v>1.4876532022783731E-3</v>
      </c>
      <c r="N47" s="7">
        <f t="shared" ca="1" si="13"/>
        <v>2.3252903645325275E-4</v>
      </c>
      <c r="O47" s="49">
        <f t="shared" ca="1" si="14"/>
        <v>1805162677.4227719</v>
      </c>
      <c r="P47" s="7">
        <f t="shared" ca="1" si="15"/>
        <v>19330751917.075359</v>
      </c>
      <c r="Q47" s="7">
        <f t="shared" ca="1" si="16"/>
        <v>511349378.21847117</v>
      </c>
      <c r="R47" s="5">
        <f t="shared" ca="1" si="5"/>
        <v>1.5248902795062101E-2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2">
      <c r="A48" s="39">
        <v>-31658</v>
      </c>
      <c r="B48" s="39">
        <v>-4.6524316003342392E-2</v>
      </c>
      <c r="C48" s="39">
        <v>1</v>
      </c>
      <c r="D48" s="40">
        <f t="shared" si="6"/>
        <v>-3.1657999999999999</v>
      </c>
      <c r="E48" s="40">
        <f t="shared" si="6"/>
        <v>-4.6524316003342392E-2</v>
      </c>
      <c r="F48" s="7">
        <f t="shared" si="7"/>
        <v>-3.1657999999999999</v>
      </c>
      <c r="G48" s="7">
        <f t="shared" si="7"/>
        <v>-4.6524316003342392E-2</v>
      </c>
      <c r="H48" s="7">
        <f t="shared" si="8"/>
        <v>10.02228964</v>
      </c>
      <c r="I48" s="7">
        <f t="shared" si="9"/>
        <v>-31.728564542312</v>
      </c>
      <c r="J48" s="7">
        <f t="shared" si="10"/>
        <v>100.44628962805133</v>
      </c>
      <c r="K48" s="7">
        <f t="shared" si="11"/>
        <v>0.14728667960338135</v>
      </c>
      <c r="L48" s="7">
        <f t="shared" si="12"/>
        <v>-0.46628017028838464</v>
      </c>
      <c r="M48" s="7">
        <f t="shared" ca="1" si="4"/>
        <v>7.8605537817720561E-4</v>
      </c>
      <c r="N48" s="7">
        <f t="shared" ca="1" si="13"/>
        <v>2.2382712402573084E-3</v>
      </c>
      <c r="O48" s="49">
        <f t="shared" ca="1" si="14"/>
        <v>1797359948.6496813</v>
      </c>
      <c r="P48" s="7">
        <f t="shared" ca="1" si="15"/>
        <v>22009945468.307453</v>
      </c>
      <c r="Q48" s="7">
        <f t="shared" ca="1" si="16"/>
        <v>649518214.36911249</v>
      </c>
      <c r="R48" s="5">
        <f t="shared" ca="1" si="5"/>
        <v>-4.7310371381519598E-2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x14ac:dyDescent="0.2">
      <c r="A49" s="39">
        <v>-31626</v>
      </c>
      <c r="B49" s="39">
        <v>2.5219747996743536E-2</v>
      </c>
      <c r="C49" s="39">
        <v>1</v>
      </c>
      <c r="D49" s="40">
        <f t="shared" si="6"/>
        <v>-3.1625999999999999</v>
      </c>
      <c r="E49" s="40">
        <f t="shared" si="6"/>
        <v>2.5219747996743536E-2</v>
      </c>
      <c r="F49" s="7">
        <f t="shared" si="7"/>
        <v>-3.1625999999999999</v>
      </c>
      <c r="G49" s="7">
        <f t="shared" si="7"/>
        <v>2.5219747996743536E-2</v>
      </c>
      <c r="H49" s="7">
        <f t="shared" si="8"/>
        <v>10.00203876</v>
      </c>
      <c r="I49" s="7">
        <f t="shared" si="9"/>
        <v>-31.632447782375998</v>
      </c>
      <c r="J49" s="7">
        <f t="shared" si="10"/>
        <v>100.04077935654233</v>
      </c>
      <c r="K49" s="7">
        <f t="shared" si="11"/>
        <v>-7.9759975014501105E-2</v>
      </c>
      <c r="L49" s="7">
        <f t="shared" si="12"/>
        <v>0.25224889698086117</v>
      </c>
      <c r="M49" s="7">
        <f t="shared" ca="1" si="4"/>
        <v>7.4702625809892204E-4</v>
      </c>
      <c r="N49" s="7">
        <f t="shared" ca="1" si="13"/>
        <v>5.9891410929712862E-4</v>
      </c>
      <c r="O49" s="49">
        <f t="shared" ca="1" si="14"/>
        <v>1796156776.7348607</v>
      </c>
      <c r="P49" s="7">
        <f t="shared" ca="1" si="15"/>
        <v>22161745274.439785</v>
      </c>
      <c r="Q49" s="7">
        <f t="shared" ca="1" si="16"/>
        <v>657628127.55106282</v>
      </c>
      <c r="R49" s="5">
        <f t="shared" ca="1" si="5"/>
        <v>2.4472721738644614E-2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x14ac:dyDescent="0.2">
      <c r="A50" s="39">
        <v>-31618</v>
      </c>
      <c r="B50" s="39">
        <v>-1.2344236001808895E-2</v>
      </c>
      <c r="C50" s="39">
        <v>0.1</v>
      </c>
      <c r="D50" s="40">
        <f t="shared" si="6"/>
        <v>-3.1617999999999999</v>
      </c>
      <c r="E50" s="40">
        <f t="shared" si="6"/>
        <v>-1.2344236001808895E-2</v>
      </c>
      <c r="F50" s="7">
        <f t="shared" si="7"/>
        <v>-0.31618000000000002</v>
      </c>
      <c r="G50" s="7">
        <f t="shared" si="7"/>
        <v>-1.2344236001808895E-3</v>
      </c>
      <c r="H50" s="7">
        <f t="shared" si="8"/>
        <v>0.99969792400000002</v>
      </c>
      <c r="I50" s="7">
        <f t="shared" si="9"/>
        <v>-3.1608448961032001</v>
      </c>
      <c r="J50" s="7">
        <f t="shared" si="10"/>
        <v>9.9939593924990984</v>
      </c>
      <c r="K50" s="7">
        <f t="shared" si="11"/>
        <v>3.9030005390519361E-3</v>
      </c>
      <c r="L50" s="7">
        <f t="shared" si="12"/>
        <v>-1.2340507104374411E-2</v>
      </c>
      <c r="M50" s="7">
        <f t="shared" ca="1" si="4"/>
        <v>7.3728202923144942E-4</v>
      </c>
      <c r="N50" s="7">
        <f t="shared" ca="1" si="13"/>
        <v>1.7112611399643365E-5</v>
      </c>
      <c r="O50" s="49">
        <f t="shared" ca="1" si="14"/>
        <v>17958432.811819248</v>
      </c>
      <c r="P50" s="7">
        <f t="shared" ca="1" si="15"/>
        <v>221996856.94387758</v>
      </c>
      <c r="Q50" s="7">
        <f t="shared" ca="1" si="16"/>
        <v>6596597.0042651575</v>
      </c>
      <c r="R50" s="5">
        <f t="shared" ca="1" si="5"/>
        <v>-1.3081518031040344E-2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x14ac:dyDescent="0.2">
      <c r="A51" s="39">
        <v>-31603.5</v>
      </c>
      <c r="B51" s="39">
        <v>-2.4178957002732204E-2</v>
      </c>
      <c r="C51" s="39">
        <v>0.1</v>
      </c>
      <c r="D51" s="40">
        <f t="shared" si="6"/>
        <v>-3.1603500000000002</v>
      </c>
      <c r="E51" s="40">
        <f t="shared" si="6"/>
        <v>-2.4178957002732204E-2</v>
      </c>
      <c r="F51" s="7">
        <f t="shared" si="7"/>
        <v>-0.31603500000000007</v>
      </c>
      <c r="G51" s="7">
        <f t="shared" si="7"/>
        <v>-2.4178957002732207E-3</v>
      </c>
      <c r="H51" s="7">
        <f t="shared" si="8"/>
        <v>0.99878121225000027</v>
      </c>
      <c r="I51" s="7">
        <f t="shared" si="9"/>
        <v>-3.1564982041342886</v>
      </c>
      <c r="J51" s="7">
        <f t="shared" si="10"/>
        <v>9.9756390994357993</v>
      </c>
      <c r="K51" s="7">
        <f t="shared" si="11"/>
        <v>7.6413966763584735E-3</v>
      </c>
      <c r="L51" s="7">
        <f t="shared" si="12"/>
        <v>-2.4149487986129502E-2</v>
      </c>
      <c r="M51" s="7">
        <f t="shared" ca="1" si="4"/>
        <v>7.1963392046657526E-4</v>
      </c>
      <c r="N51" s="7">
        <f t="shared" ca="1" si="13"/>
        <v>6.1993982996079664E-5</v>
      </c>
      <c r="O51" s="49">
        <f t="shared" ca="1" si="14"/>
        <v>17952621.27490421</v>
      </c>
      <c r="P51" s="7">
        <f t="shared" ca="1" si="15"/>
        <v>222684424.46924412</v>
      </c>
      <c r="Q51" s="7">
        <f t="shared" ca="1" si="16"/>
        <v>6633460.6047490193</v>
      </c>
      <c r="R51" s="5">
        <f t="shared" ca="1" si="5"/>
        <v>-2.489859092319878E-2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x14ac:dyDescent="0.2">
      <c r="A52" s="39">
        <v>-31203</v>
      </c>
      <c r="B52" s="39">
        <v>5.5240939982468262E-3</v>
      </c>
      <c r="C52" s="39">
        <v>0.1</v>
      </c>
      <c r="D52" s="40">
        <f t="shared" si="6"/>
        <v>-3.1202999999999999</v>
      </c>
      <c r="E52" s="40">
        <f t="shared" si="6"/>
        <v>5.5240939982468262E-3</v>
      </c>
      <c r="F52" s="7">
        <f t="shared" si="7"/>
        <v>-0.31203000000000003</v>
      </c>
      <c r="G52" s="7">
        <f t="shared" si="7"/>
        <v>5.524093998246826E-4</v>
      </c>
      <c r="H52" s="7">
        <f t="shared" si="8"/>
        <v>0.97362720899999999</v>
      </c>
      <c r="I52" s="7">
        <f t="shared" si="9"/>
        <v>-3.0380089802426999</v>
      </c>
      <c r="J52" s="7">
        <f t="shared" si="10"/>
        <v>9.4794994210512957</v>
      </c>
      <c r="K52" s="7">
        <f t="shared" si="11"/>
        <v>-1.723683050272957E-3</v>
      </c>
      <c r="L52" s="7">
        <f t="shared" si="12"/>
        <v>5.3784082217667077E-3</v>
      </c>
      <c r="M52" s="7">
        <f t="shared" ca="1" si="4"/>
        <v>2.389597332784904E-4</v>
      </c>
      <c r="N52" s="7">
        <f t="shared" ca="1" si="13"/>
        <v>2.7932644198742394E-6</v>
      </c>
      <c r="O52" s="49">
        <f t="shared" ca="1" si="14"/>
        <v>17726538.846877284</v>
      </c>
      <c r="P52" s="7">
        <f t="shared" ca="1" si="15"/>
        <v>241602156.57711476</v>
      </c>
      <c r="Q52" s="7">
        <f t="shared" ca="1" si="16"/>
        <v>7671142.0527031738</v>
      </c>
      <c r="R52" s="5">
        <f t="shared" ca="1" si="5"/>
        <v>5.2851342649683358E-3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x14ac:dyDescent="0.2">
      <c r="A53" s="39">
        <v>-31143</v>
      </c>
      <c r="B53" s="39">
        <v>-4.6205786002246896E-2</v>
      </c>
      <c r="C53" s="39">
        <v>1</v>
      </c>
      <c r="D53" s="40">
        <f t="shared" si="6"/>
        <v>-3.1143000000000001</v>
      </c>
      <c r="E53" s="40">
        <f t="shared" si="6"/>
        <v>-4.6205786002246896E-2</v>
      </c>
      <c r="F53" s="7">
        <f t="shared" si="7"/>
        <v>-3.1143000000000001</v>
      </c>
      <c r="G53" s="7">
        <f t="shared" si="7"/>
        <v>-4.6205786002246896E-2</v>
      </c>
      <c r="H53" s="7">
        <f t="shared" si="8"/>
        <v>9.6988644900000001</v>
      </c>
      <c r="I53" s="7">
        <f t="shared" si="9"/>
        <v>-30.205173681207</v>
      </c>
      <c r="J53" s="7">
        <f t="shared" si="10"/>
        <v>94.067972395382967</v>
      </c>
      <c r="K53" s="7">
        <f t="shared" si="11"/>
        <v>0.14389867934679751</v>
      </c>
      <c r="L53" s="7">
        <f t="shared" si="12"/>
        <v>-0.44814365708973147</v>
      </c>
      <c r="M53" s="7">
        <f t="shared" ca="1" si="4"/>
        <v>1.6807550450697456E-4</v>
      </c>
      <c r="N53" s="7">
        <f t="shared" ca="1" si="13"/>
        <v>2.1505350310475884E-3</v>
      </c>
      <c r="O53" s="49">
        <f t="shared" ca="1" si="14"/>
        <v>1768185351.445611</v>
      </c>
      <c r="P53" s="7">
        <f t="shared" ca="1" si="15"/>
        <v>24442019894.806118</v>
      </c>
      <c r="Q53" s="7">
        <f t="shared" ca="1" si="16"/>
        <v>782954752.9564507</v>
      </c>
      <c r="R53" s="5">
        <f t="shared" ca="1" si="5"/>
        <v>-4.637386150675387E-2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x14ac:dyDescent="0.2">
      <c r="A54" s="39">
        <v>-31116.5</v>
      </c>
      <c r="B54" s="39">
        <v>3.6135169975750614E-3</v>
      </c>
      <c r="C54" s="39">
        <v>1</v>
      </c>
      <c r="D54" s="40">
        <f t="shared" si="6"/>
        <v>-3.11165</v>
      </c>
      <c r="E54" s="40">
        <f t="shared" si="6"/>
        <v>3.6135169975750614E-3</v>
      </c>
      <c r="F54" s="7">
        <f t="shared" si="7"/>
        <v>-3.11165</v>
      </c>
      <c r="G54" s="7">
        <f t="shared" si="7"/>
        <v>3.6135169975750614E-3</v>
      </c>
      <c r="H54" s="7">
        <f t="shared" si="8"/>
        <v>9.6823657225000002</v>
      </c>
      <c r="I54" s="7">
        <f t="shared" si="9"/>
        <v>-30.128133300417126</v>
      </c>
      <c r="J54" s="7">
        <f t="shared" si="10"/>
        <v>93.748205984242944</v>
      </c>
      <c r="K54" s="7">
        <f t="shared" si="11"/>
        <v>-1.1244000165504441E-2</v>
      </c>
      <c r="L54" s="7">
        <f t="shared" si="12"/>
        <v>3.498739311499189E-2</v>
      </c>
      <c r="M54" s="7">
        <f t="shared" ca="1" si="4"/>
        <v>1.3686179253934866E-4</v>
      </c>
      <c r="N54" s="7">
        <f t="shared" ca="1" si="13"/>
        <v>1.2087131414701913E-5</v>
      </c>
      <c r="O54" s="49">
        <f t="shared" ca="1" si="14"/>
        <v>1766122860.4573269</v>
      </c>
      <c r="P54" s="7">
        <f t="shared" ca="1" si="15"/>
        <v>24566317579.768406</v>
      </c>
      <c r="Q54" s="7">
        <f t="shared" ca="1" si="16"/>
        <v>789973000.38497305</v>
      </c>
      <c r="R54" s="5">
        <f t="shared" ca="1" si="5"/>
        <v>3.4766552050357127E-3</v>
      </c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x14ac:dyDescent="0.2">
      <c r="A55" s="39">
        <v>-30415.5</v>
      </c>
      <c r="B55" s="39">
        <v>-5.4305810044752434E-3</v>
      </c>
      <c r="C55" s="39">
        <v>1</v>
      </c>
      <c r="D55" s="40">
        <f t="shared" si="6"/>
        <v>-3.04155</v>
      </c>
      <c r="E55" s="40">
        <f t="shared" si="6"/>
        <v>-5.4305810044752434E-3</v>
      </c>
      <c r="F55" s="7">
        <f t="shared" si="7"/>
        <v>-3.04155</v>
      </c>
      <c r="G55" s="7">
        <f t="shared" si="7"/>
        <v>-5.4305810044752434E-3</v>
      </c>
      <c r="H55" s="7">
        <f t="shared" si="8"/>
        <v>9.2510264024999991</v>
      </c>
      <c r="I55" s="7">
        <f t="shared" si="9"/>
        <v>-28.137459354523873</v>
      </c>
      <c r="J55" s="7">
        <f t="shared" si="10"/>
        <v>85.581489499752081</v>
      </c>
      <c r="K55" s="7">
        <f t="shared" si="11"/>
        <v>1.6517383654161676E-2</v>
      </c>
      <c r="L55" s="7">
        <f t="shared" si="12"/>
        <v>-5.0238448253315443E-2</v>
      </c>
      <c r="M55" s="7">
        <f t="shared" ca="1" si="4"/>
        <v>-6.6802987370144506E-4</v>
      </c>
      <c r="N55" s="7">
        <f t="shared" ca="1" si="13"/>
        <v>2.2681893273234785E-5</v>
      </c>
      <c r="O55" s="49">
        <f t="shared" ca="1" si="14"/>
        <v>1692195246.3954182</v>
      </c>
      <c r="P55" s="7">
        <f t="shared" ca="1" si="15"/>
        <v>27806189682.825577</v>
      </c>
      <c r="Q55" s="7">
        <f t="shared" ca="1" si="16"/>
        <v>979665542.78494823</v>
      </c>
      <c r="R55" s="5">
        <f t="shared" ca="1" si="5"/>
        <v>-4.7625511307737983E-3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x14ac:dyDescent="0.2">
      <c r="A56" s="39">
        <v>-30046</v>
      </c>
      <c r="B56" s="39">
        <v>-2.466709200234618E-2</v>
      </c>
      <c r="C56" s="39">
        <v>1</v>
      </c>
      <c r="D56" s="40">
        <f t="shared" si="6"/>
        <v>-3.0045999999999999</v>
      </c>
      <c r="E56" s="40">
        <f t="shared" si="6"/>
        <v>-2.466709200234618E-2</v>
      </c>
      <c r="F56" s="7">
        <f t="shared" si="7"/>
        <v>-3.0045999999999999</v>
      </c>
      <c r="G56" s="7">
        <f t="shared" si="7"/>
        <v>-2.466709200234618E-2</v>
      </c>
      <c r="H56" s="7">
        <f t="shared" si="8"/>
        <v>9.0276211599999989</v>
      </c>
      <c r="I56" s="7">
        <f t="shared" si="9"/>
        <v>-27.124390537335998</v>
      </c>
      <c r="J56" s="7">
        <f t="shared" si="10"/>
        <v>81.497943808479732</v>
      </c>
      <c r="K56" s="7">
        <f t="shared" si="11"/>
        <v>7.4114744630249335E-2</v>
      </c>
      <c r="L56" s="7">
        <f t="shared" si="12"/>
        <v>-0.22268516171604716</v>
      </c>
      <c r="M56" s="7">
        <f t="shared" ca="1" si="4"/>
        <v>-1.0761591634286666E-3</v>
      </c>
      <c r="N56" s="7">
        <f t="shared" ca="1" si="13"/>
        <v>5.5653211221031677E-4</v>
      </c>
      <c r="O56" s="49">
        <f t="shared" ca="1" si="14"/>
        <v>1638755727.8249898</v>
      </c>
      <c r="P56" s="7">
        <f t="shared" ca="1" si="15"/>
        <v>29464888347.152981</v>
      </c>
      <c r="Q56" s="7">
        <f t="shared" ca="1" si="16"/>
        <v>1081888597.2941175</v>
      </c>
      <c r="R56" s="5">
        <f t="shared" ca="1" si="5"/>
        <v>-2.3590932838917514E-2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x14ac:dyDescent="0.2">
      <c r="A57" s="39">
        <v>-29950</v>
      </c>
      <c r="B57" s="39">
        <v>-2.9434900003252551E-2</v>
      </c>
      <c r="C57" s="39">
        <v>1</v>
      </c>
      <c r="D57" s="40">
        <f t="shared" si="6"/>
        <v>-2.9950000000000001</v>
      </c>
      <c r="E57" s="40">
        <f t="shared" si="6"/>
        <v>-2.9434900003252551E-2</v>
      </c>
      <c r="F57" s="7">
        <f t="shared" si="7"/>
        <v>-2.9950000000000001</v>
      </c>
      <c r="G57" s="7">
        <f t="shared" si="7"/>
        <v>-2.9434900003252551E-2</v>
      </c>
      <c r="H57" s="7">
        <f t="shared" si="8"/>
        <v>8.9700250000000015</v>
      </c>
      <c r="I57" s="7">
        <f t="shared" si="9"/>
        <v>-26.865224875000006</v>
      </c>
      <c r="J57" s="7">
        <f t="shared" si="10"/>
        <v>80.461348500625022</v>
      </c>
      <c r="K57" s="7">
        <f t="shared" si="11"/>
        <v>8.8157525509741388E-2</v>
      </c>
      <c r="L57" s="7">
        <f t="shared" si="12"/>
        <v>-0.26403178890167545</v>
      </c>
      <c r="M57" s="7">
        <f t="shared" ca="1" si="4"/>
        <v>-1.1803728672338532E-3</v>
      </c>
      <c r="N57" s="7">
        <f t="shared" ca="1" si="13"/>
        <v>7.9831830368001691E-4</v>
      </c>
      <c r="O57" s="49">
        <f t="shared" ca="1" si="14"/>
        <v>1623316545.9944127</v>
      </c>
      <c r="P57" s="7">
        <f t="shared" ca="1" si="15"/>
        <v>29888944919.915417</v>
      </c>
      <c r="Q57" s="7">
        <f t="shared" ca="1" si="16"/>
        <v>1108595127.4456079</v>
      </c>
      <c r="R57" s="5">
        <f t="shared" ca="1" si="5"/>
        <v>-2.8254527136018698E-2</v>
      </c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x14ac:dyDescent="0.2">
      <c r="A58" s="39">
        <v>-29862</v>
      </c>
      <c r="B58" s="39">
        <v>3.4361275997071061E-2</v>
      </c>
      <c r="C58" s="39">
        <v>1</v>
      </c>
      <c r="D58" s="40">
        <f t="shared" si="6"/>
        <v>-2.9862000000000002</v>
      </c>
      <c r="E58" s="40">
        <f t="shared" si="6"/>
        <v>3.4361275997071061E-2</v>
      </c>
      <c r="F58" s="7">
        <f t="shared" si="7"/>
        <v>-2.9862000000000002</v>
      </c>
      <c r="G58" s="7">
        <f t="shared" si="7"/>
        <v>3.4361275997071061E-2</v>
      </c>
      <c r="H58" s="7">
        <f t="shared" si="8"/>
        <v>8.9173904400000019</v>
      </c>
      <c r="I58" s="7">
        <f t="shared" si="9"/>
        <v>-26.629111331928009</v>
      </c>
      <c r="J58" s="7">
        <f t="shared" si="10"/>
        <v>79.519852259403422</v>
      </c>
      <c r="K58" s="7">
        <f t="shared" si="11"/>
        <v>-0.10260964238245361</v>
      </c>
      <c r="L58" s="7">
        <f t="shared" si="12"/>
        <v>0.306412914082483</v>
      </c>
      <c r="M58" s="7">
        <f t="shared" ca="1" si="4"/>
        <v>-1.275241707425788E-3</v>
      </c>
      <c r="N58" s="7">
        <f t="shared" ca="1" si="13"/>
        <v>1.2699613941029174E-3</v>
      </c>
      <c r="O58" s="49">
        <f t="shared" ca="1" si="14"/>
        <v>1608616760.8034134</v>
      </c>
      <c r="P58" s="7">
        <f t="shared" ca="1" si="15"/>
        <v>30274944943.269974</v>
      </c>
      <c r="Q58" s="7">
        <f t="shared" ca="1" si="16"/>
        <v>1133112303.6412144</v>
      </c>
      <c r="R58" s="5">
        <f t="shared" ca="1" si="5"/>
        <v>3.5636517704496849E-2</v>
      </c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x14ac:dyDescent="0.2">
      <c r="A59" s="39">
        <v>-29799</v>
      </c>
      <c r="B59" s="39">
        <v>1.8044901997200213E-2</v>
      </c>
      <c r="C59" s="39">
        <v>1</v>
      </c>
      <c r="D59" s="40">
        <f t="shared" si="6"/>
        <v>-2.9799000000000002</v>
      </c>
      <c r="E59" s="40">
        <f t="shared" si="6"/>
        <v>1.8044901997200213E-2</v>
      </c>
      <c r="F59" s="7">
        <f t="shared" si="7"/>
        <v>-2.9799000000000002</v>
      </c>
      <c r="G59" s="7">
        <f t="shared" si="7"/>
        <v>1.8044901997200213E-2</v>
      </c>
      <c r="H59" s="7">
        <f t="shared" si="8"/>
        <v>8.8798040100000009</v>
      </c>
      <c r="I59" s="7">
        <f t="shared" si="9"/>
        <v>-26.460927969399005</v>
      </c>
      <c r="J59" s="7">
        <f t="shared" si="10"/>
        <v>78.850919256012105</v>
      </c>
      <c r="K59" s="7">
        <f t="shared" si="11"/>
        <v>-5.377200346145692E-2</v>
      </c>
      <c r="L59" s="7">
        <f t="shared" si="12"/>
        <v>0.16023519311479548</v>
      </c>
      <c r="M59" s="7">
        <f t="shared" ca="1" si="4"/>
        <v>-1.3427711862822253E-3</v>
      </c>
      <c r="N59" s="7">
        <f t="shared" ca="1" si="13"/>
        <v>3.758818714695241E-4</v>
      </c>
      <c r="O59" s="49">
        <f t="shared" ca="1" si="14"/>
        <v>1597776141.6239023</v>
      </c>
      <c r="P59" s="7">
        <f t="shared" ca="1" si="15"/>
        <v>30549631908.619228</v>
      </c>
      <c r="Q59" s="7">
        <f t="shared" ca="1" si="16"/>
        <v>1150681149.4590509</v>
      </c>
      <c r="R59" s="5">
        <f t="shared" ca="1" si="5"/>
        <v>1.9387673183482439E-2</v>
      </c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x14ac:dyDescent="0.2">
      <c r="A60" s="39">
        <v>-29266</v>
      </c>
      <c r="B60" s="39">
        <v>3.7844467999093467E-2</v>
      </c>
      <c r="C60" s="39">
        <v>1</v>
      </c>
      <c r="D60" s="40">
        <f t="shared" si="6"/>
        <v>-2.9266000000000001</v>
      </c>
      <c r="E60" s="40">
        <f t="shared" si="6"/>
        <v>3.7844467999093467E-2</v>
      </c>
      <c r="F60" s="7">
        <f t="shared" si="7"/>
        <v>-2.9266000000000001</v>
      </c>
      <c r="G60" s="7">
        <f t="shared" si="7"/>
        <v>3.7844467999093467E-2</v>
      </c>
      <c r="H60" s="7">
        <f t="shared" si="8"/>
        <v>8.5649875600000005</v>
      </c>
      <c r="I60" s="7">
        <f t="shared" si="9"/>
        <v>-25.066292593096001</v>
      </c>
      <c r="J60" s="7">
        <f t="shared" si="10"/>
        <v>73.359011902954762</v>
      </c>
      <c r="K60" s="7">
        <f t="shared" si="11"/>
        <v>-0.11075562004614695</v>
      </c>
      <c r="L60" s="7">
        <f t="shared" si="12"/>
        <v>0.32413739762705368</v>
      </c>
      <c r="M60" s="7">
        <f t="shared" ca="1" si="4"/>
        <v>-1.9011359735102082E-3</v>
      </c>
      <c r="N60" s="7">
        <f t="shared" ca="1" si="13"/>
        <v>1.5797130351470491E-3</v>
      </c>
      <c r="O60" s="49">
        <f t="shared" ca="1" si="14"/>
        <v>1495939431.7185059</v>
      </c>
      <c r="P60" s="7">
        <f t="shared" ca="1" si="15"/>
        <v>32813241432.681492</v>
      </c>
      <c r="Q60" s="7">
        <f t="shared" ca="1" si="16"/>
        <v>1299473476.5716896</v>
      </c>
      <c r="R60" s="5">
        <f t="shared" ca="1" si="5"/>
        <v>3.9745603972603676E-2</v>
      </c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x14ac:dyDescent="0.2">
      <c r="A61" s="39">
        <v>-28821</v>
      </c>
      <c r="B61" s="39">
        <v>-8.1521420033823233E-3</v>
      </c>
      <c r="C61" s="39">
        <v>0.1</v>
      </c>
      <c r="D61" s="40">
        <f t="shared" si="6"/>
        <v>-2.8820999999999999</v>
      </c>
      <c r="E61" s="40">
        <f t="shared" si="6"/>
        <v>-8.1521420033823233E-3</v>
      </c>
      <c r="F61" s="7">
        <f t="shared" si="7"/>
        <v>-0.28821000000000002</v>
      </c>
      <c r="G61" s="7">
        <f t="shared" si="7"/>
        <v>-8.1521420033823242E-4</v>
      </c>
      <c r="H61" s="7">
        <f t="shared" si="8"/>
        <v>0.83065004100000006</v>
      </c>
      <c r="I61" s="7">
        <f t="shared" si="9"/>
        <v>-2.3940164831661002</v>
      </c>
      <c r="J61" s="7">
        <f t="shared" si="10"/>
        <v>6.8997949061330166</v>
      </c>
      <c r="K61" s="7">
        <f t="shared" si="11"/>
        <v>2.3495288467948196E-3</v>
      </c>
      <c r="L61" s="7">
        <f t="shared" si="12"/>
        <v>-6.7715770893473498E-3</v>
      </c>
      <c r="M61" s="7">
        <f t="shared" ca="1" si="4"/>
        <v>-2.3495629787640068E-3</v>
      </c>
      <c r="N61" s="7">
        <f t="shared" ca="1" si="13"/>
        <v>3.3669923336940454E-6</v>
      </c>
      <c r="O61" s="49">
        <f t="shared" ca="1" si="14"/>
        <v>13981238.981387233</v>
      </c>
      <c r="P61" s="7">
        <f t="shared" ca="1" si="15"/>
        <v>346103048.67368329</v>
      </c>
      <c r="Q61" s="7">
        <f t="shared" ca="1" si="16"/>
        <v>14230916.599809935</v>
      </c>
      <c r="R61" s="5">
        <f t="shared" ca="1" si="5"/>
        <v>-5.8025790246183165E-3</v>
      </c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x14ac:dyDescent="0.2">
      <c r="A62" s="39">
        <v>-28720.5</v>
      </c>
      <c r="B62" s="39">
        <v>4.3200308999075787E-2</v>
      </c>
      <c r="C62" s="39">
        <v>0.1</v>
      </c>
      <c r="D62" s="40">
        <f t="shared" si="6"/>
        <v>-2.8720500000000002</v>
      </c>
      <c r="E62" s="40">
        <f t="shared" si="6"/>
        <v>4.3200308999075787E-2</v>
      </c>
      <c r="F62" s="7">
        <f t="shared" si="7"/>
        <v>-0.28720500000000004</v>
      </c>
      <c r="G62" s="7">
        <f t="shared" si="7"/>
        <v>4.3200308999075789E-3</v>
      </c>
      <c r="H62" s="7">
        <f t="shared" si="8"/>
        <v>0.8248671202500002</v>
      </c>
      <c r="I62" s="7">
        <f t="shared" si="9"/>
        <v>-2.3690596127140133</v>
      </c>
      <c r="J62" s="7">
        <f t="shared" si="10"/>
        <v>6.8040576606952827</v>
      </c>
      <c r="K62" s="7">
        <f t="shared" si="11"/>
        <v>-1.2407344746079563E-2</v>
      </c>
      <c r="L62" s="7">
        <f t="shared" si="12"/>
        <v>3.5634514477977816E-2</v>
      </c>
      <c r="M62" s="7">
        <f t="shared" ca="1" si="4"/>
        <v>-2.4486010052197429E-3</v>
      </c>
      <c r="N62" s="7">
        <f t="shared" ca="1" si="13"/>
        <v>2.0838229845802729E-4</v>
      </c>
      <c r="O62" s="49">
        <f t="shared" ca="1" si="14"/>
        <v>13745767.040657509</v>
      </c>
      <c r="P62" s="7">
        <f t="shared" ca="1" si="15"/>
        <v>350032014.71930587</v>
      </c>
      <c r="Q62" s="7">
        <f t="shared" ca="1" si="16"/>
        <v>14508299.2756509</v>
      </c>
      <c r="R62" s="5">
        <f t="shared" ca="1" si="5"/>
        <v>4.564891000429553E-2</v>
      </c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x14ac:dyDescent="0.2">
      <c r="A63" s="39">
        <v>-28349.5</v>
      </c>
      <c r="B63" s="39">
        <v>1.0670550997019745E-2</v>
      </c>
      <c r="C63" s="39">
        <v>0.1</v>
      </c>
      <c r="D63" s="40">
        <f t="shared" si="6"/>
        <v>-2.8349500000000001</v>
      </c>
      <c r="E63" s="40">
        <f t="shared" si="6"/>
        <v>1.0670550997019745E-2</v>
      </c>
      <c r="F63" s="7">
        <f t="shared" si="7"/>
        <v>-0.283495</v>
      </c>
      <c r="G63" s="7">
        <f t="shared" si="7"/>
        <v>1.0670550997019747E-3</v>
      </c>
      <c r="H63" s="7">
        <f t="shared" si="8"/>
        <v>0.80369415025000002</v>
      </c>
      <c r="I63" s="7">
        <f t="shared" si="9"/>
        <v>-2.2784327312512378</v>
      </c>
      <c r="J63" s="7">
        <f t="shared" si="10"/>
        <v>6.4592428714606971</v>
      </c>
      <c r="K63" s="7">
        <f t="shared" si="11"/>
        <v>-3.0250478549001133E-3</v>
      </c>
      <c r="L63" s="7">
        <f t="shared" si="12"/>
        <v>8.5758594162490768E-3</v>
      </c>
      <c r="M63" s="7">
        <f t="shared" ca="1" si="4"/>
        <v>-2.8070697169391007E-3</v>
      </c>
      <c r="N63" s="7">
        <f t="shared" ca="1" si="13"/>
        <v>1.8164626010933257E-5</v>
      </c>
      <c r="O63" s="49">
        <f t="shared" ca="1" si="14"/>
        <v>12834768.4270736</v>
      </c>
      <c r="P63" s="7">
        <f t="shared" ca="1" si="15"/>
        <v>364090347.15818924</v>
      </c>
      <c r="Q63" s="7">
        <f t="shared" ca="1" si="16"/>
        <v>15523844.27903961</v>
      </c>
      <c r="R63" s="5">
        <f t="shared" ca="1" si="5"/>
        <v>1.3477620713958846E-2</v>
      </c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x14ac:dyDescent="0.2">
      <c r="A64" s="39">
        <v>-28160.5</v>
      </c>
      <c r="B64" s="39">
        <v>3.0721428996912437E-2</v>
      </c>
      <c r="C64" s="39">
        <v>0.1</v>
      </c>
      <c r="D64" s="40">
        <f t="shared" si="6"/>
        <v>-2.8160500000000002</v>
      </c>
      <c r="E64" s="40">
        <f t="shared" si="6"/>
        <v>3.0721428996912437E-2</v>
      </c>
      <c r="F64" s="7">
        <f t="shared" si="7"/>
        <v>-0.28160500000000005</v>
      </c>
      <c r="G64" s="7">
        <f t="shared" si="7"/>
        <v>3.0721428996912437E-3</v>
      </c>
      <c r="H64" s="7">
        <f t="shared" si="8"/>
        <v>0.79301376025000014</v>
      </c>
      <c r="I64" s="7">
        <f t="shared" si="9"/>
        <v>-2.233166399552013</v>
      </c>
      <c r="J64" s="7">
        <f t="shared" si="10"/>
        <v>6.2887082394584466</v>
      </c>
      <c r="K64" s="7">
        <f t="shared" si="11"/>
        <v>-8.6513080126755272E-3</v>
      </c>
      <c r="L64" s="7">
        <f t="shared" si="12"/>
        <v>2.436251592909492E-2</v>
      </c>
      <c r="M64" s="7">
        <f t="shared" ca="1" si="4"/>
        <v>-2.9853691845415573E-3</v>
      </c>
      <c r="N64" s="7">
        <f t="shared" ca="1" si="13"/>
        <v>1.1361482436452703E-4</v>
      </c>
      <c r="O64" s="49">
        <f t="shared" ca="1" si="14"/>
        <v>12347647.72634392</v>
      </c>
      <c r="P64" s="7">
        <f t="shared" ca="1" si="15"/>
        <v>370969191.01388121</v>
      </c>
      <c r="Q64" s="7">
        <f t="shared" ca="1" si="16"/>
        <v>16034971.171168543</v>
      </c>
      <c r="R64" s="5">
        <f t="shared" ca="1" si="5"/>
        <v>3.3706798181453994E-2</v>
      </c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x14ac:dyDescent="0.2">
      <c r="A65" s="39">
        <v>-28055</v>
      </c>
      <c r="B65" s="39">
        <v>-4.8903610000706976E-2</v>
      </c>
      <c r="C65" s="39">
        <v>0.1</v>
      </c>
      <c r="D65" s="40">
        <f t="shared" si="6"/>
        <v>-2.8054999999999999</v>
      </c>
      <c r="E65" s="40">
        <f t="shared" si="6"/>
        <v>-4.8903610000706976E-2</v>
      </c>
      <c r="F65" s="7">
        <f t="shared" si="7"/>
        <v>-0.28055000000000002</v>
      </c>
      <c r="G65" s="7">
        <f t="shared" si="7"/>
        <v>-4.890361000070698E-3</v>
      </c>
      <c r="H65" s="7">
        <f t="shared" si="8"/>
        <v>0.78708302500000005</v>
      </c>
      <c r="I65" s="7">
        <f t="shared" si="9"/>
        <v>-2.2081614266375</v>
      </c>
      <c r="J65" s="7">
        <f t="shared" si="10"/>
        <v>6.1949968824315063</v>
      </c>
      <c r="K65" s="7">
        <f t="shared" si="11"/>
        <v>1.3719907785698343E-2</v>
      </c>
      <c r="L65" s="7">
        <f t="shared" si="12"/>
        <v>-3.8491201292776701E-2</v>
      </c>
      <c r="M65" s="7">
        <f t="shared" ca="1" si="4"/>
        <v>-3.0836289609311174E-3</v>
      </c>
      <c r="N65" s="7">
        <f t="shared" ca="1" si="13"/>
        <v>2.0994706624854196E-4</v>
      </c>
      <c r="O65" s="49">
        <f t="shared" ca="1" si="14"/>
        <v>12069671.508082068</v>
      </c>
      <c r="P65" s="7">
        <f t="shared" ca="1" si="15"/>
        <v>374722110.41335559</v>
      </c>
      <c r="Q65" s="7">
        <f t="shared" ca="1" si="16"/>
        <v>16318129.483064352</v>
      </c>
      <c r="R65" s="5">
        <f t="shared" ca="1" si="5"/>
        <v>-4.5819981039775859E-2</v>
      </c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x14ac:dyDescent="0.2">
      <c r="A66" s="39">
        <v>-26542.5</v>
      </c>
      <c r="B66" s="39">
        <v>-3.0594335003115702E-2</v>
      </c>
      <c r="C66" s="39">
        <v>1</v>
      </c>
      <c r="D66" s="40">
        <f t="shared" si="6"/>
        <v>-2.6542500000000002</v>
      </c>
      <c r="E66" s="40">
        <f t="shared" si="6"/>
        <v>-3.0594335003115702E-2</v>
      </c>
      <c r="F66" s="7">
        <f t="shared" si="7"/>
        <v>-2.6542500000000002</v>
      </c>
      <c r="G66" s="7">
        <f t="shared" si="7"/>
        <v>-3.0594335003115702E-2</v>
      </c>
      <c r="H66" s="7">
        <f t="shared" si="8"/>
        <v>7.0450430625000013</v>
      </c>
      <c r="I66" s="7">
        <f t="shared" si="9"/>
        <v>-18.699305548640631</v>
      </c>
      <c r="J66" s="7">
        <f t="shared" si="10"/>
        <v>49.632631752479398</v>
      </c>
      <c r="K66" s="7">
        <f t="shared" si="11"/>
        <v>8.1205013682019864E-2</v>
      </c>
      <c r="L66" s="7">
        <f t="shared" si="12"/>
        <v>-0.21553840756550124</v>
      </c>
      <c r="M66" s="7">
        <f t="shared" ca="1" si="4"/>
        <v>-4.3925198413187309E-3</v>
      </c>
      <c r="N66" s="7">
        <f t="shared" ca="1" si="13"/>
        <v>6.8653511777297361E-4</v>
      </c>
      <c r="O66" s="49">
        <f t="shared" ca="1" si="14"/>
        <v>777668427.87753689</v>
      </c>
      <c r="P66" s="7">
        <f t="shared" ca="1" si="15"/>
        <v>42095988661.379463</v>
      </c>
      <c r="Q66" s="7">
        <f t="shared" ca="1" si="16"/>
        <v>2014346323.390497</v>
      </c>
      <c r="R66" s="5">
        <f t="shared" ca="1" si="5"/>
        <v>-2.6201815161796971E-2</v>
      </c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x14ac:dyDescent="0.2">
      <c r="A67" s="39">
        <v>-26492</v>
      </c>
      <c r="B67" s="39">
        <v>-1.4466984004684491E-2</v>
      </c>
      <c r="C67" s="39">
        <v>1</v>
      </c>
      <c r="D67" s="40">
        <f t="shared" si="6"/>
        <v>-2.6492</v>
      </c>
      <c r="E67" s="40">
        <f t="shared" si="6"/>
        <v>-1.4466984004684491E-2</v>
      </c>
      <c r="F67" s="7">
        <f t="shared" si="7"/>
        <v>-2.6492</v>
      </c>
      <c r="G67" s="7">
        <f t="shared" si="7"/>
        <v>-1.4466984004684491E-2</v>
      </c>
      <c r="H67" s="7">
        <f t="shared" si="8"/>
        <v>7.0182606400000003</v>
      </c>
      <c r="I67" s="7">
        <f t="shared" si="9"/>
        <v>-18.592776087488001</v>
      </c>
      <c r="J67" s="7">
        <f t="shared" si="10"/>
        <v>49.255982410973211</v>
      </c>
      <c r="K67" s="7">
        <f t="shared" si="11"/>
        <v>3.8325934025210152E-2</v>
      </c>
      <c r="L67" s="7">
        <f t="shared" si="12"/>
        <v>-0.10153306441958673</v>
      </c>
      <c r="M67" s="7">
        <f t="shared" ca="1" si="4"/>
        <v>-4.4330024431196782E-3</v>
      </c>
      <c r="N67" s="7">
        <f t="shared" ca="1" si="13"/>
        <v>1.0068078597782264E-4</v>
      </c>
      <c r="O67" s="49">
        <f t="shared" ca="1" si="14"/>
        <v>762902361.11935556</v>
      </c>
      <c r="P67" s="7">
        <f t="shared" ca="1" si="15"/>
        <v>42224032022.966293</v>
      </c>
      <c r="Q67" s="7">
        <f t="shared" ca="1" si="16"/>
        <v>2026183833.5539978</v>
      </c>
      <c r="R67" s="5">
        <f t="shared" ca="1" si="5"/>
        <v>-1.0033981561564813E-2</v>
      </c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x14ac:dyDescent="0.2">
      <c r="A68" s="39">
        <v>-25990.5</v>
      </c>
      <c r="B68" s="39">
        <v>8.4907689961255528E-3</v>
      </c>
      <c r="C68" s="39">
        <v>1</v>
      </c>
      <c r="D68" s="40">
        <f t="shared" si="6"/>
        <v>-2.5990500000000001</v>
      </c>
      <c r="E68" s="40">
        <f t="shared" si="6"/>
        <v>8.4907689961255528E-3</v>
      </c>
      <c r="F68" s="7">
        <f t="shared" si="7"/>
        <v>-2.5990500000000001</v>
      </c>
      <c r="G68" s="7">
        <f t="shared" si="7"/>
        <v>8.4907689961255528E-3</v>
      </c>
      <c r="H68" s="7">
        <f t="shared" si="8"/>
        <v>6.7550609025000004</v>
      </c>
      <c r="I68" s="7">
        <f t="shared" si="9"/>
        <v>-17.556741038642627</v>
      </c>
      <c r="J68" s="7">
        <f t="shared" si="10"/>
        <v>45.630847796484126</v>
      </c>
      <c r="K68" s="7">
        <f t="shared" si="11"/>
        <v>-2.2067933159380118E-2</v>
      </c>
      <c r="L68" s="7">
        <f t="shared" si="12"/>
        <v>5.7355661677886895E-2</v>
      </c>
      <c r="M68" s="7">
        <f t="shared" ca="1" si="4"/>
        <v>-4.8237323477111765E-3</v>
      </c>
      <c r="N68" s="7">
        <f t="shared" ca="1" si="13"/>
        <v>1.7727594603503008E-4</v>
      </c>
      <c r="O68" s="49">
        <f t="shared" ca="1" si="14"/>
        <v>617454379.58963072</v>
      </c>
      <c r="P68" s="7">
        <f t="shared" ca="1" si="15"/>
        <v>43395956558.42897</v>
      </c>
      <c r="Q68" s="7">
        <f t="shared" ca="1" si="16"/>
        <v>2139746951.4920352</v>
      </c>
      <c r="R68" s="5">
        <f t="shared" ca="1" si="5"/>
        <v>1.3314501343836729E-2</v>
      </c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x14ac:dyDescent="0.2">
      <c r="A69" s="39">
        <v>-25787.5</v>
      </c>
      <c r="B69" s="39">
        <v>-6.1953250042279251E-3</v>
      </c>
      <c r="C69" s="39">
        <v>1</v>
      </c>
      <c r="D69" s="40">
        <f t="shared" si="6"/>
        <v>-2.5787499999999999</v>
      </c>
      <c r="E69" s="40">
        <f t="shared" si="6"/>
        <v>-6.1953250042279251E-3</v>
      </c>
      <c r="F69" s="7">
        <f t="shared" si="7"/>
        <v>-2.5787499999999999</v>
      </c>
      <c r="G69" s="7">
        <f t="shared" si="7"/>
        <v>-6.1953250042279251E-3</v>
      </c>
      <c r="H69" s="7">
        <f t="shared" si="8"/>
        <v>6.6499515624999992</v>
      </c>
      <c r="I69" s="7">
        <f t="shared" si="9"/>
        <v>-17.148562591796871</v>
      </c>
      <c r="J69" s="7">
        <f t="shared" si="10"/>
        <v>44.221855783596176</v>
      </c>
      <c r="K69" s="7">
        <f t="shared" si="11"/>
        <v>1.5976194354652761E-2</v>
      </c>
      <c r="L69" s="7">
        <f t="shared" si="12"/>
        <v>-4.1198611192060808E-2</v>
      </c>
      <c r="M69" s="7">
        <f t="shared" ca="1" si="4"/>
        <v>-4.9760614192188891E-3</v>
      </c>
      <c r="N69" s="7">
        <f t="shared" ca="1" si="13"/>
        <v>1.4866036897290866E-6</v>
      </c>
      <c r="O69" s="49">
        <f t="shared" ca="1" si="14"/>
        <v>559759015.58455122</v>
      </c>
      <c r="P69" s="7">
        <f t="shared" ca="1" si="15"/>
        <v>43817712616.514664</v>
      </c>
      <c r="Q69" s="7">
        <f t="shared" ca="1" si="16"/>
        <v>2183531637.0825686</v>
      </c>
      <c r="R69" s="5">
        <f t="shared" ca="1" si="5"/>
        <v>-1.2192635850090359E-3</v>
      </c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x14ac:dyDescent="0.2">
      <c r="A70" s="39">
        <v>-25478</v>
      </c>
      <c r="B70" s="39">
        <v>-3.3701956002914812E-2</v>
      </c>
      <c r="C70" s="39">
        <v>0.1</v>
      </c>
      <c r="D70" s="40">
        <f t="shared" si="6"/>
        <v>-2.5478000000000001</v>
      </c>
      <c r="E70" s="40">
        <f t="shared" si="6"/>
        <v>-3.3701956002914812E-2</v>
      </c>
      <c r="F70" s="7">
        <f t="shared" si="7"/>
        <v>-0.25478000000000001</v>
      </c>
      <c r="G70" s="7">
        <f t="shared" si="7"/>
        <v>-3.3701956002914813E-3</v>
      </c>
      <c r="H70" s="7">
        <f t="shared" si="8"/>
        <v>0.64912848400000001</v>
      </c>
      <c r="I70" s="7">
        <f t="shared" si="9"/>
        <v>-1.6538495515352001</v>
      </c>
      <c r="J70" s="7">
        <f t="shared" si="10"/>
        <v>4.2136778874013832</v>
      </c>
      <c r="K70" s="7">
        <f t="shared" si="11"/>
        <v>8.5865843504226366E-3</v>
      </c>
      <c r="L70" s="7">
        <f t="shared" si="12"/>
        <v>-2.1876899608006792E-2</v>
      </c>
      <c r="M70" s="7">
        <f t="shared" ca="1" si="4"/>
        <v>-5.2018377320799287E-3</v>
      </c>
      <c r="N70" s="7">
        <f t="shared" ca="1" si="13"/>
        <v>8.1225674145157648E-5</v>
      </c>
      <c r="O70" s="49">
        <f t="shared" ca="1" si="14"/>
        <v>4739838.1005185004</v>
      </c>
      <c r="P70" s="7">
        <f t="shared" ca="1" si="15"/>
        <v>444008146.42861599</v>
      </c>
      <c r="Q70" s="7">
        <f t="shared" ca="1" si="16"/>
        <v>22476921.185120896</v>
      </c>
      <c r="R70" s="5">
        <f t="shared" ca="1" si="5"/>
        <v>-2.8500118270834884E-2</v>
      </c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x14ac:dyDescent="0.2">
      <c r="A71" s="39">
        <v>-25382</v>
      </c>
      <c r="B71" s="39">
        <v>-3.4469764003006276E-2</v>
      </c>
      <c r="C71" s="39">
        <v>1</v>
      </c>
      <c r="D71" s="40">
        <f t="shared" si="6"/>
        <v>-2.5381999999999998</v>
      </c>
      <c r="E71" s="40">
        <f t="shared" si="6"/>
        <v>-3.4469764003006276E-2</v>
      </c>
      <c r="F71" s="7">
        <f t="shared" si="7"/>
        <v>-2.5381999999999998</v>
      </c>
      <c r="G71" s="7">
        <f t="shared" si="7"/>
        <v>-3.4469764003006276E-2</v>
      </c>
      <c r="H71" s="7">
        <f t="shared" si="8"/>
        <v>6.4424592399999989</v>
      </c>
      <c r="I71" s="7">
        <f t="shared" si="9"/>
        <v>-16.352250042967995</v>
      </c>
      <c r="J71" s="7">
        <f t="shared" si="10"/>
        <v>41.50528105906136</v>
      </c>
      <c r="K71" s="7">
        <f t="shared" si="11"/>
        <v>8.7491154992430528E-2</v>
      </c>
      <c r="L71" s="7">
        <f t="shared" si="12"/>
        <v>-0.22207004960178714</v>
      </c>
      <c r="M71" s="7">
        <f t="shared" ca="1" si="4"/>
        <v>-5.2702808382144618E-3</v>
      </c>
      <c r="N71" s="7">
        <f t="shared" ca="1" si="13"/>
        <v>8.5260981709096059E-4</v>
      </c>
      <c r="O71" s="49">
        <f t="shared" ca="1" si="14"/>
        <v>448050919.81948286</v>
      </c>
      <c r="P71" s="7">
        <f t="shared" ca="1" si="15"/>
        <v>44566769181.610039</v>
      </c>
      <c r="Q71" s="7">
        <f t="shared" ca="1" si="16"/>
        <v>2266932367.0593562</v>
      </c>
      <c r="R71" s="5">
        <f t="shared" ca="1" si="5"/>
        <v>-2.9199483164791814E-2</v>
      </c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x14ac:dyDescent="0.2">
      <c r="A72" s="39">
        <v>-25300</v>
      </c>
      <c r="B72" s="39">
        <v>-3.0500600001687417E-2</v>
      </c>
      <c r="C72" s="39">
        <v>1</v>
      </c>
      <c r="D72" s="40">
        <f t="shared" si="6"/>
        <v>-2.5299999999999998</v>
      </c>
      <c r="E72" s="40">
        <f t="shared" si="6"/>
        <v>-3.0500600001687417E-2</v>
      </c>
      <c r="F72" s="7">
        <f t="shared" si="7"/>
        <v>-2.5299999999999998</v>
      </c>
      <c r="G72" s="7">
        <f t="shared" si="7"/>
        <v>-3.0500600001687417E-2</v>
      </c>
      <c r="H72" s="7">
        <f t="shared" si="8"/>
        <v>6.4008999999999991</v>
      </c>
      <c r="I72" s="7">
        <f t="shared" si="9"/>
        <v>-16.194276999999996</v>
      </c>
      <c r="J72" s="7">
        <f t="shared" si="10"/>
        <v>40.971520809999987</v>
      </c>
      <c r="K72" s="7">
        <f t="shared" si="11"/>
        <v>7.7166518004269158E-2</v>
      </c>
      <c r="L72" s="7">
        <f t="shared" si="12"/>
        <v>-0.19523129055080096</v>
      </c>
      <c r="M72" s="7">
        <f t="shared" ca="1" si="4"/>
        <v>-5.3281473623626209E-3</v>
      </c>
      <c r="N72" s="7">
        <f t="shared" ca="1" si="13"/>
        <v>6.3365237187904986E-4</v>
      </c>
      <c r="O72" s="49">
        <f t="shared" ca="1" si="14"/>
        <v>426193906.21463454</v>
      </c>
      <c r="P72" s="7">
        <f t="shared" ca="1" si="15"/>
        <v>44702874108.320915</v>
      </c>
      <c r="Q72" s="7">
        <f t="shared" ca="1" si="16"/>
        <v>2283111977.0747876</v>
      </c>
      <c r="R72" s="5">
        <f t="shared" ca="1" si="5"/>
        <v>-2.5172452639324796E-2</v>
      </c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x14ac:dyDescent="0.2">
      <c r="A73" s="39">
        <v>-24988</v>
      </c>
      <c r="B73" s="39">
        <v>4.2504023993387818E-2</v>
      </c>
      <c r="C73" s="39">
        <v>1</v>
      </c>
      <c r="D73" s="40">
        <f t="shared" si="6"/>
        <v>-2.4988000000000001</v>
      </c>
      <c r="E73" s="40">
        <f t="shared" si="6"/>
        <v>4.2504023993387818E-2</v>
      </c>
      <c r="F73" s="7">
        <f t="shared" si="7"/>
        <v>-2.4988000000000001</v>
      </c>
      <c r="G73" s="7">
        <f t="shared" si="7"/>
        <v>4.2504023993387818E-2</v>
      </c>
      <c r="H73" s="7">
        <f t="shared" si="8"/>
        <v>6.2440014400000008</v>
      </c>
      <c r="I73" s="7">
        <f t="shared" si="9"/>
        <v>-15.602510798272002</v>
      </c>
      <c r="J73" s="7">
        <f t="shared" si="10"/>
        <v>38.987553982722083</v>
      </c>
      <c r="K73" s="7">
        <f t="shared" si="11"/>
        <v>-0.10620905515467749</v>
      </c>
      <c r="L73" s="7">
        <f t="shared" si="12"/>
        <v>0.26539518702050813</v>
      </c>
      <c r="M73" s="7">
        <f t="shared" ca="1" si="4"/>
        <v>-5.5433088297746833E-3</v>
      </c>
      <c r="N73" s="7">
        <f t="shared" ca="1" si="13"/>
        <v>2.3085461914197488E-3</v>
      </c>
      <c r="O73" s="49">
        <f t="shared" ca="1" si="14"/>
        <v>345871044.43502289</v>
      </c>
      <c r="P73" s="7">
        <f t="shared" ca="1" si="15"/>
        <v>45172729923.94561</v>
      </c>
      <c r="Q73" s="7">
        <f t="shared" ca="1" si="16"/>
        <v>2342471321.0139961</v>
      </c>
      <c r="R73" s="5">
        <f t="shared" ca="1" si="5"/>
        <v>4.8047332823162502E-2</v>
      </c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x14ac:dyDescent="0.2">
      <c r="A74" s="39">
        <v>-24906</v>
      </c>
      <c r="B74" s="39">
        <v>-6.9526812003459781E-2</v>
      </c>
      <c r="C74" s="39">
        <v>1</v>
      </c>
      <c r="D74" s="40">
        <f t="shared" si="6"/>
        <v>-2.4906000000000001</v>
      </c>
      <c r="E74" s="40">
        <f t="shared" si="6"/>
        <v>-6.9526812003459781E-2</v>
      </c>
      <c r="F74" s="7">
        <f t="shared" si="7"/>
        <v>-2.4906000000000001</v>
      </c>
      <c r="G74" s="7">
        <f t="shared" si="7"/>
        <v>-6.9526812003459781E-2</v>
      </c>
      <c r="H74" s="7">
        <f t="shared" si="8"/>
        <v>6.2030883600000006</v>
      </c>
      <c r="I74" s="7">
        <f t="shared" si="9"/>
        <v>-15.449411869416002</v>
      </c>
      <c r="J74" s="7">
        <f t="shared" si="10"/>
        <v>38.478305201967494</v>
      </c>
      <c r="K74" s="7">
        <f t="shared" si="11"/>
        <v>0.17316347797581694</v>
      </c>
      <c r="L74" s="7">
        <f t="shared" si="12"/>
        <v>-0.4312809582465697</v>
      </c>
      <c r="M74" s="7">
        <f t="shared" ca="1" si="4"/>
        <v>-5.5985400000354256E-3</v>
      </c>
      <c r="N74" s="7">
        <f t="shared" ca="1" si="13"/>
        <v>4.08682396134381E-3</v>
      </c>
      <c r="O74" s="49">
        <f t="shared" ca="1" si="14"/>
        <v>325602040.24764156</v>
      </c>
      <c r="P74" s="7">
        <f t="shared" ca="1" si="15"/>
        <v>45283496182.334038</v>
      </c>
      <c r="Q74" s="7">
        <f t="shared" ca="1" si="16"/>
        <v>2357479473.2039752</v>
      </c>
      <c r="R74" s="5">
        <f t="shared" ca="1" si="5"/>
        <v>-6.3928272003424352E-2</v>
      </c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x14ac:dyDescent="0.2">
      <c r="A75" s="39">
        <v>-24871</v>
      </c>
      <c r="B75" s="39">
        <v>-2.3692419999861158E-3</v>
      </c>
      <c r="C75" s="39">
        <v>1</v>
      </c>
      <c r="D75" s="40">
        <f t="shared" si="6"/>
        <v>-2.4870999999999999</v>
      </c>
      <c r="E75" s="40">
        <f t="shared" si="6"/>
        <v>-2.3692419999861158E-3</v>
      </c>
      <c r="F75" s="7">
        <f t="shared" si="7"/>
        <v>-2.4870999999999999</v>
      </c>
      <c r="G75" s="7">
        <f t="shared" si="7"/>
        <v>-2.3692419999861158E-3</v>
      </c>
      <c r="H75" s="7">
        <f t="shared" si="8"/>
        <v>6.1856664099999996</v>
      </c>
      <c r="I75" s="7">
        <f t="shared" si="9"/>
        <v>-15.384370928310998</v>
      </c>
      <c r="J75" s="7">
        <f t="shared" si="10"/>
        <v>38.262468935802282</v>
      </c>
      <c r="K75" s="7">
        <f t="shared" si="11"/>
        <v>5.8925417781654681E-3</v>
      </c>
      <c r="L75" s="7">
        <f t="shared" si="12"/>
        <v>-1.4655340656475335E-2</v>
      </c>
      <c r="M75" s="7">
        <f t="shared" ca="1" si="4"/>
        <v>-5.6219472660627608E-3</v>
      </c>
      <c r="N75" s="7">
        <f t="shared" ca="1" si="13"/>
        <v>1.0580091547962738E-5</v>
      </c>
      <c r="O75" s="49">
        <f t="shared" ca="1" si="14"/>
        <v>317068342.12262881</v>
      </c>
      <c r="P75" s="7">
        <f t="shared" ca="1" si="15"/>
        <v>45329150932.960556</v>
      </c>
      <c r="Q75" s="7">
        <f t="shared" ca="1" si="16"/>
        <v>2363808721.938108</v>
      </c>
      <c r="R75" s="5">
        <f t="shared" ca="1" si="5"/>
        <v>3.2527052660766449E-3</v>
      </c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x14ac:dyDescent="0.2">
      <c r="A76" s="39">
        <v>-24860</v>
      </c>
      <c r="B76" s="39">
        <v>-7.5197200058028102E-3</v>
      </c>
      <c r="C76" s="39">
        <v>1</v>
      </c>
      <c r="D76" s="40">
        <f t="shared" si="6"/>
        <v>-2.4860000000000002</v>
      </c>
      <c r="E76" s="40">
        <f t="shared" si="6"/>
        <v>-7.5197200058028102E-3</v>
      </c>
      <c r="F76" s="7">
        <f t="shared" si="7"/>
        <v>-2.4860000000000002</v>
      </c>
      <c r="G76" s="7">
        <f t="shared" si="7"/>
        <v>-7.5197200058028102E-3</v>
      </c>
      <c r="H76" s="7">
        <f t="shared" si="8"/>
        <v>6.1801960000000014</v>
      </c>
      <c r="I76" s="7">
        <f t="shared" si="9"/>
        <v>-15.363967256000004</v>
      </c>
      <c r="J76" s="7">
        <f t="shared" si="10"/>
        <v>38.19482259841601</v>
      </c>
      <c r="K76" s="7">
        <f t="shared" si="11"/>
        <v>1.8694023934425787E-2</v>
      </c>
      <c r="L76" s="7">
        <f t="shared" si="12"/>
        <v>-4.6473343500982513E-2</v>
      </c>
      <c r="M76" s="7">
        <f t="shared" ca="1" si="4"/>
        <v>-5.6292831982513829E-3</v>
      </c>
      <c r="N76" s="7">
        <f t="shared" ca="1" si="13"/>
        <v>3.5737513233452321E-6</v>
      </c>
      <c r="O76" s="49">
        <f t="shared" ca="1" si="14"/>
        <v>314401280.73753804</v>
      </c>
      <c r="P76" s="7">
        <f t="shared" ca="1" si="15"/>
        <v>45343298573.662048</v>
      </c>
      <c r="Q76" s="7">
        <f t="shared" ca="1" si="16"/>
        <v>2365788385.1669674</v>
      </c>
      <c r="R76" s="5">
        <f t="shared" ca="1" si="5"/>
        <v>-1.8904368075514273E-3</v>
      </c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x14ac:dyDescent="0.2">
      <c r="A77" s="39">
        <v>-24816</v>
      </c>
      <c r="B77" s="39">
        <v>-1.4121632004389539E-2</v>
      </c>
      <c r="C77" s="39">
        <v>1</v>
      </c>
      <c r="D77" s="40">
        <f t="shared" si="6"/>
        <v>-2.4815999999999998</v>
      </c>
      <c r="E77" s="40">
        <f t="shared" si="6"/>
        <v>-1.4121632004389539E-2</v>
      </c>
      <c r="F77" s="7">
        <f t="shared" si="7"/>
        <v>-2.4815999999999998</v>
      </c>
      <c r="G77" s="7">
        <f t="shared" si="7"/>
        <v>-1.4121632004389539E-2</v>
      </c>
      <c r="H77" s="7">
        <f t="shared" si="8"/>
        <v>6.1583385599999989</v>
      </c>
      <c r="I77" s="7">
        <f t="shared" si="9"/>
        <v>-15.282532970495996</v>
      </c>
      <c r="J77" s="7">
        <f t="shared" si="10"/>
        <v>37.925133819582861</v>
      </c>
      <c r="K77" s="7">
        <f t="shared" si="11"/>
        <v>3.5044241982093077E-2</v>
      </c>
      <c r="L77" s="7">
        <f t="shared" si="12"/>
        <v>-8.6965790902762172E-2</v>
      </c>
      <c r="M77" s="7">
        <f t="shared" ca="1" si="4"/>
        <v>-5.6585282276681304E-3</v>
      </c>
      <c r="N77" s="7">
        <f t="shared" ca="1" si="13"/>
        <v>7.162412553555617E-5</v>
      </c>
      <c r="O77" s="49">
        <f t="shared" ca="1" si="14"/>
        <v>303805972.8335824</v>
      </c>
      <c r="P77" s="7">
        <f t="shared" ca="1" si="15"/>
        <v>45398926600.727753</v>
      </c>
      <c r="Q77" s="7">
        <f t="shared" ca="1" si="16"/>
        <v>2373661278.8647418</v>
      </c>
      <c r="R77" s="5">
        <f t="shared" ca="1" si="5"/>
        <v>-8.463103776721409E-3</v>
      </c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x14ac:dyDescent="0.2">
      <c r="A78" s="39">
        <v>-24773.5</v>
      </c>
      <c r="B78" s="39">
        <v>-1.0430297003040323E-2</v>
      </c>
      <c r="C78" s="39">
        <v>1</v>
      </c>
      <c r="D78" s="40">
        <f t="shared" si="6"/>
        <v>-2.4773499999999999</v>
      </c>
      <c r="E78" s="40">
        <f t="shared" si="6"/>
        <v>-1.0430297003040323E-2</v>
      </c>
      <c r="F78" s="7">
        <f t="shared" si="7"/>
        <v>-2.4773499999999999</v>
      </c>
      <c r="G78" s="7">
        <f t="shared" si="7"/>
        <v>-1.0430297003040323E-2</v>
      </c>
      <c r="H78" s="7">
        <f t="shared" si="8"/>
        <v>6.1372630225</v>
      </c>
      <c r="I78" s="7">
        <f t="shared" si="9"/>
        <v>-15.204148548790375</v>
      </c>
      <c r="J78" s="7">
        <f t="shared" si="10"/>
        <v>37.665997407345834</v>
      </c>
      <c r="K78" s="7">
        <f t="shared" si="11"/>
        <v>2.5839496280481943E-2</v>
      </c>
      <c r="L78" s="7">
        <f t="shared" si="12"/>
        <v>-6.4013476110451939E-2</v>
      </c>
      <c r="M78" s="7">
        <f t="shared" ca="1" si="4"/>
        <v>-5.6866263321397187E-3</v>
      </c>
      <c r="N78" s="7">
        <f t="shared" ca="1" si="13"/>
        <v>2.2502411433962589E-5</v>
      </c>
      <c r="O78" s="49">
        <f t="shared" ca="1" si="14"/>
        <v>293684982.29339796</v>
      </c>
      <c r="P78" s="7">
        <f t="shared" ca="1" si="15"/>
        <v>45451193997.682457</v>
      </c>
      <c r="Q78" s="7">
        <f t="shared" ca="1" si="16"/>
        <v>2381195963.7385554</v>
      </c>
      <c r="R78" s="5">
        <f t="shared" ca="1" si="5"/>
        <v>-4.7436706709006043E-3</v>
      </c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x14ac:dyDescent="0.2">
      <c r="A79" s="39">
        <v>-24657</v>
      </c>
      <c r="B79" s="39">
        <v>-2.2205814002518309E-2</v>
      </c>
      <c r="C79" s="39">
        <v>1</v>
      </c>
      <c r="D79" s="40">
        <f t="shared" si="6"/>
        <v>-2.4657</v>
      </c>
      <c r="E79" s="40">
        <f t="shared" si="6"/>
        <v>-2.2205814002518309E-2</v>
      </c>
      <c r="F79" s="7">
        <f t="shared" si="7"/>
        <v>-2.4657</v>
      </c>
      <c r="G79" s="7">
        <f t="shared" si="7"/>
        <v>-2.2205814002518309E-2</v>
      </c>
      <c r="H79" s="7">
        <f t="shared" si="8"/>
        <v>6.0796764899999998</v>
      </c>
      <c r="I79" s="7">
        <f t="shared" si="9"/>
        <v>-14.990658321392999</v>
      </c>
      <c r="J79" s="7">
        <f t="shared" si="10"/>
        <v>36.962466223058719</v>
      </c>
      <c r="K79" s="7">
        <f t="shared" si="11"/>
        <v>5.4752875586009393E-2</v>
      </c>
      <c r="L79" s="7">
        <f t="shared" si="12"/>
        <v>-0.13500416533242335</v>
      </c>
      <c r="M79" s="7">
        <f t="shared" ca="1" si="4"/>
        <v>-5.7628927168107309E-3</v>
      </c>
      <c r="N79" s="7">
        <f t="shared" ca="1" si="13"/>
        <v>2.7036966040797533E-4</v>
      </c>
      <c r="O79" s="49">
        <f t="shared" ca="1" si="14"/>
        <v>266535952.90117356</v>
      </c>
      <c r="P79" s="7">
        <f t="shared" ca="1" si="15"/>
        <v>45587069931.35321</v>
      </c>
      <c r="Q79" s="7">
        <f t="shared" ca="1" si="16"/>
        <v>2401494970.3105021</v>
      </c>
      <c r="R79" s="5">
        <f t="shared" ca="1" si="5"/>
        <v>-1.6442921285707578E-2</v>
      </c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x14ac:dyDescent="0.2">
      <c r="A80" s="39">
        <v>-24284.5</v>
      </c>
      <c r="B80" s="39">
        <v>3.8971180998487398E-2</v>
      </c>
      <c r="C80" s="39">
        <v>1</v>
      </c>
      <c r="D80" s="40">
        <f t="shared" si="6"/>
        <v>-2.4284500000000002</v>
      </c>
      <c r="E80" s="40">
        <f t="shared" si="6"/>
        <v>3.8971180998487398E-2</v>
      </c>
      <c r="F80" s="7">
        <f t="shared" si="7"/>
        <v>-2.4284500000000002</v>
      </c>
      <c r="G80" s="7">
        <f t="shared" si="7"/>
        <v>3.8971180998487398E-2</v>
      </c>
      <c r="H80" s="7">
        <f t="shared" si="8"/>
        <v>5.8973694025000007</v>
      </c>
      <c r="I80" s="7">
        <f t="shared" si="9"/>
        <v>-14.321466725501129</v>
      </c>
      <c r="J80" s="7">
        <f t="shared" si="10"/>
        <v>34.778965869543221</v>
      </c>
      <c r="K80" s="7">
        <f t="shared" si="11"/>
        <v>-9.4639564495776735E-2</v>
      </c>
      <c r="L80" s="7">
        <f t="shared" si="12"/>
        <v>0.22982745039976904</v>
      </c>
      <c r="M80" s="7">
        <f t="shared" ca="1" si="4"/>
        <v>-5.9993196911888348E-3</v>
      </c>
      <c r="N80" s="7">
        <f t="shared" ca="1" si="13"/>
        <v>2.0223459322801702E-3</v>
      </c>
      <c r="O80" s="49">
        <f t="shared" ca="1" si="14"/>
        <v>186215730.48206344</v>
      </c>
      <c r="P80" s="7">
        <f t="shared" ca="1" si="15"/>
        <v>45948295734.042435</v>
      </c>
      <c r="Q80" s="7">
        <f t="shared" ca="1" si="16"/>
        <v>2462832250.0828648</v>
      </c>
      <c r="R80" s="5">
        <f t="shared" ca="1" si="5"/>
        <v>4.4970500689676229E-2</v>
      </c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x14ac:dyDescent="0.2">
      <c r="A81" s="39">
        <v>-24207.5</v>
      </c>
      <c r="B81" s="39">
        <v>3.3917834996827878E-2</v>
      </c>
      <c r="C81" s="39">
        <v>1</v>
      </c>
      <c r="D81" s="40">
        <f t="shared" si="6"/>
        <v>-2.42075</v>
      </c>
      <c r="E81" s="40">
        <f t="shared" si="6"/>
        <v>3.3917834996827878E-2</v>
      </c>
      <c r="F81" s="7">
        <f t="shared" si="7"/>
        <v>-2.42075</v>
      </c>
      <c r="G81" s="7">
        <f t="shared" si="7"/>
        <v>3.3917834996827878E-2</v>
      </c>
      <c r="H81" s="7">
        <f t="shared" si="8"/>
        <v>5.8600305624999995</v>
      </c>
      <c r="I81" s="7">
        <f t="shared" si="9"/>
        <v>-14.185668984171874</v>
      </c>
      <c r="J81" s="7">
        <f t="shared" si="10"/>
        <v>34.339958193434065</v>
      </c>
      <c r="K81" s="7">
        <f t="shared" si="11"/>
        <v>-8.2106599068571082E-2</v>
      </c>
      <c r="L81" s="7">
        <f t="shared" si="12"/>
        <v>0.19875954969524345</v>
      </c>
      <c r="M81" s="7">
        <f t="shared" ca="1" si="4"/>
        <v>-6.0467802194353673E-3</v>
      </c>
      <c r="N81" s="7">
        <f t="shared" ca="1" si="13"/>
        <v>1.5971704693839798E-3</v>
      </c>
      <c r="O81" s="49">
        <f t="shared" ca="1" si="14"/>
        <v>170977697.07004309</v>
      </c>
      <c r="P81" s="7">
        <f t="shared" ca="1" si="15"/>
        <v>46008965541.096321</v>
      </c>
      <c r="Q81" s="7">
        <f t="shared" ca="1" si="16"/>
        <v>2474818502.7482028</v>
      </c>
      <c r="R81" s="5">
        <f t="shared" ca="1" si="5"/>
        <v>3.9964615216263245E-2</v>
      </c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x14ac:dyDescent="0.2">
      <c r="A82" s="39">
        <v>-23603.5</v>
      </c>
      <c r="B82" s="39">
        <v>2.5837042998318793E-2</v>
      </c>
      <c r="C82" s="39">
        <v>1</v>
      </c>
      <c r="D82" s="40">
        <f t="shared" si="6"/>
        <v>-2.3603499999999999</v>
      </c>
      <c r="E82" s="40">
        <f t="shared" si="6"/>
        <v>2.5837042998318793E-2</v>
      </c>
      <c r="F82" s="7">
        <f t="shared" si="7"/>
        <v>-2.3603499999999999</v>
      </c>
      <c r="G82" s="7">
        <f t="shared" si="7"/>
        <v>2.5837042998318793E-2</v>
      </c>
      <c r="H82" s="7">
        <f t="shared" si="8"/>
        <v>5.5712521224999998</v>
      </c>
      <c r="I82" s="7">
        <f t="shared" si="9"/>
        <v>-13.150104947342875</v>
      </c>
      <c r="J82" s="7">
        <f t="shared" si="10"/>
        <v>31.038850212460755</v>
      </c>
      <c r="K82" s="7">
        <f t="shared" si="11"/>
        <v>-6.0984464441081764E-2</v>
      </c>
      <c r="L82" s="7">
        <f t="shared" si="12"/>
        <v>0.14394468064350735</v>
      </c>
      <c r="M82" s="7">
        <f t="shared" ca="1" si="4"/>
        <v>-6.4022922116795285E-3</v>
      </c>
      <c r="N82" s="7">
        <f t="shared" ca="1" si="13"/>
        <v>1.0393747347826373E-3</v>
      </c>
      <c r="O82" s="49">
        <f t="shared" ca="1" si="14"/>
        <v>70713918.107060641</v>
      </c>
      <c r="P82" s="7">
        <f t="shared" ca="1" si="15"/>
        <v>46317067485.597511</v>
      </c>
      <c r="Q82" s="7">
        <f t="shared" ca="1" si="16"/>
        <v>2560300655.8585448</v>
      </c>
      <c r="R82" s="5">
        <f t="shared" ca="1" si="5"/>
        <v>3.2239335209998318E-2</v>
      </c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x14ac:dyDescent="0.2">
      <c r="A83" s="39">
        <v>-23501</v>
      </c>
      <c r="B83" s="39">
        <v>-3.6201502003677888E-2</v>
      </c>
      <c r="C83" s="39">
        <v>1</v>
      </c>
      <c r="D83" s="40">
        <f t="shared" si="6"/>
        <v>-2.3500999999999999</v>
      </c>
      <c r="E83" s="40">
        <f t="shared" si="6"/>
        <v>-3.6201502003677888E-2</v>
      </c>
      <c r="F83" s="7">
        <f t="shared" si="7"/>
        <v>-2.3500999999999999</v>
      </c>
      <c r="G83" s="7">
        <f t="shared" si="7"/>
        <v>-3.6201502003677888E-2</v>
      </c>
      <c r="H83" s="7">
        <f t="shared" si="8"/>
        <v>5.522970009999999</v>
      </c>
      <c r="I83" s="7">
        <f t="shared" si="9"/>
        <v>-12.979531820500997</v>
      </c>
      <c r="J83" s="7">
        <f t="shared" si="10"/>
        <v>30.503197731359389</v>
      </c>
      <c r="K83" s="7">
        <f t="shared" si="11"/>
        <v>8.5077149858843404E-2</v>
      </c>
      <c r="L83" s="7">
        <f t="shared" si="12"/>
        <v>-0.19993980988326787</v>
      </c>
      <c r="M83" s="7">
        <f t="shared" ca="1" si="4"/>
        <v>-6.4596698171625472E-3</v>
      </c>
      <c r="N83" s="7">
        <f t="shared" ca="1" si="13"/>
        <v>8.8457658181083994E-4</v>
      </c>
      <c r="O83" s="49">
        <f t="shared" ca="1" si="14"/>
        <v>57503799.979391679</v>
      </c>
      <c r="P83" s="7">
        <f t="shared" ca="1" si="15"/>
        <v>46339683169.924034</v>
      </c>
      <c r="Q83" s="7">
        <f t="shared" ca="1" si="16"/>
        <v>2573267040.8149958</v>
      </c>
      <c r="R83" s="5">
        <f t="shared" ca="1" si="5"/>
        <v>-2.9741832186515341E-2</v>
      </c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x14ac:dyDescent="0.2">
      <c r="A84" s="39">
        <v>-23457</v>
      </c>
      <c r="B84" s="39">
        <v>-3.880341400144971E-2</v>
      </c>
      <c r="C84" s="39">
        <v>1</v>
      </c>
      <c r="D84" s="40">
        <f t="shared" si="6"/>
        <v>-2.3456999999999999</v>
      </c>
      <c r="E84" s="40">
        <f t="shared" si="6"/>
        <v>-3.880341400144971E-2</v>
      </c>
      <c r="F84" s="7">
        <f t="shared" si="7"/>
        <v>-2.3456999999999999</v>
      </c>
      <c r="G84" s="7">
        <f t="shared" si="7"/>
        <v>-3.880341400144971E-2</v>
      </c>
      <c r="H84" s="7">
        <f t="shared" si="8"/>
        <v>5.5023084899999999</v>
      </c>
      <c r="I84" s="7">
        <f t="shared" si="9"/>
        <v>-12.906765024993</v>
      </c>
      <c r="J84" s="7">
        <f t="shared" si="10"/>
        <v>30.275398719126077</v>
      </c>
      <c r="K84" s="7">
        <f t="shared" si="11"/>
        <v>9.1021168223200583E-2</v>
      </c>
      <c r="L84" s="7">
        <f t="shared" si="12"/>
        <v>-0.21350835430116161</v>
      </c>
      <c r="M84" s="7">
        <f t="shared" ca="1" si="4"/>
        <v>-6.4840373047613982E-3</v>
      </c>
      <c r="N84" s="7">
        <f t="shared" ca="1" si="13"/>
        <v>1.0445421100624397E-3</v>
      </c>
      <c r="O84" s="49">
        <f t="shared" ca="1" si="14"/>
        <v>52207896.279140346</v>
      </c>
      <c r="P84" s="7">
        <f t="shared" ca="1" si="15"/>
        <v>46346743156.391441</v>
      </c>
      <c r="Q84" s="7">
        <f t="shared" ca="1" si="16"/>
        <v>2578693098.2014995</v>
      </c>
      <c r="R84" s="5">
        <f t="shared" ca="1" si="5"/>
        <v>-3.2319376696688315E-2</v>
      </c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x14ac:dyDescent="0.2">
      <c r="A85" s="39">
        <v>-23190</v>
      </c>
      <c r="B85" s="39">
        <v>-4.1001380002853693E-2</v>
      </c>
      <c r="C85" s="39">
        <v>1</v>
      </c>
      <c r="D85" s="40">
        <f t="shared" si="6"/>
        <v>-2.319</v>
      </c>
      <c r="E85" s="40">
        <f t="shared" si="6"/>
        <v>-4.1001380002853693E-2</v>
      </c>
      <c r="F85" s="7">
        <f t="shared" si="7"/>
        <v>-2.319</v>
      </c>
      <c r="G85" s="7">
        <f t="shared" si="7"/>
        <v>-4.1001380002853693E-2</v>
      </c>
      <c r="H85" s="7">
        <f t="shared" si="8"/>
        <v>5.3777609999999996</v>
      </c>
      <c r="I85" s="7">
        <f t="shared" si="9"/>
        <v>-12.471027758999998</v>
      </c>
      <c r="J85" s="7">
        <f t="shared" si="10"/>
        <v>28.920313373120994</v>
      </c>
      <c r="K85" s="7">
        <f t="shared" si="11"/>
        <v>9.5082200226617716E-2</v>
      </c>
      <c r="L85" s="7">
        <f t="shared" si="12"/>
        <v>-0.22049562232552647</v>
      </c>
      <c r="M85" s="7">
        <f t="shared" ref="M85:M148" ca="1" si="17">+E$4+E$5*D85+E$6*D85^2</f>
        <v>-6.6285169983486131E-3</v>
      </c>
      <c r="N85" s="7">
        <f t="shared" ca="1" si="13"/>
        <v>1.1814937111264739E-3</v>
      </c>
      <c r="O85" s="49">
        <f t="shared" ca="1" si="14"/>
        <v>25163258.174638476</v>
      </c>
      <c r="P85" s="7">
        <f t="shared" ca="1" si="15"/>
        <v>46355451067.460716</v>
      </c>
      <c r="Q85" s="7">
        <f t="shared" ca="1" si="16"/>
        <v>2609797097.7583218</v>
      </c>
      <c r="R85" s="5">
        <f t="shared" ref="R85:R148" ca="1" si="18">+E85-M85</f>
        <v>-3.437286300450508E-2</v>
      </c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x14ac:dyDescent="0.2">
      <c r="A86" s="39">
        <v>-23091</v>
      </c>
      <c r="B86" s="39">
        <v>-6.2355682006455027E-2</v>
      </c>
      <c r="C86" s="39">
        <v>1</v>
      </c>
      <c r="D86" s="40">
        <f t="shared" ref="D86:E144" si="19">A86/A$18</f>
        <v>-2.3090999999999999</v>
      </c>
      <c r="E86" s="40">
        <f t="shared" si="19"/>
        <v>-6.2355682006455027E-2</v>
      </c>
      <c r="F86" s="7">
        <f t="shared" ref="F86:G144" si="20">$C86*D86</f>
        <v>-2.3090999999999999</v>
      </c>
      <c r="G86" s="7">
        <f t="shared" si="20"/>
        <v>-6.2355682006455027E-2</v>
      </c>
      <c r="H86" s="7">
        <f t="shared" ref="H86:H149" si="21">C86*D86*D86</f>
        <v>5.3319428099999993</v>
      </c>
      <c r="I86" s="7">
        <f t="shared" ref="I86:I149" si="22">C86*D86*D86*D86</f>
        <v>-12.311989142570997</v>
      </c>
      <c r="J86" s="7">
        <f t="shared" ref="J86:J149" si="23">C86*D86*D86*D86*D86</f>
        <v>28.429614129110689</v>
      </c>
      <c r="K86" s="7">
        <f t="shared" ref="K86:K149" si="24">C86*E86*D86</f>
        <v>0.14398550532110529</v>
      </c>
      <c r="L86" s="7">
        <f t="shared" ref="L86:L149" si="25">C86*E86*D86*D86</f>
        <v>-0.33247693033696424</v>
      </c>
      <c r="M86" s="7">
        <f t="shared" ca="1" si="17"/>
        <v>-6.6806103224239174E-3</v>
      </c>
      <c r="N86" s="7">
        <f t="shared" ref="N86:N149" ca="1" si="26">C86*(M86-E86)^2</f>
        <v>3.0997136070220026E-3</v>
      </c>
      <c r="O86" s="49">
        <f t="shared" ref="O86:O149" ca="1" si="27">(C86*O$1-O$2*F86+O$3*H86)^2</f>
        <v>17473250.124870587</v>
      </c>
      <c r="P86" s="7">
        <f t="shared" ref="P86:P149" ca="1" si="28">(-C86*O$2+O$4*F86-O$5*H86)^2</f>
        <v>46343784012.517509</v>
      </c>
      <c r="Q86" s="7">
        <f t="shared" ref="Q86:Q149" ca="1" si="29">+(C86*O$3-F86*O$5+H86*O$6)^2</f>
        <v>2620527117.0561223</v>
      </c>
      <c r="R86" s="5">
        <f t="shared" ca="1" si="18"/>
        <v>-5.5675071684031109E-2</v>
      </c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x14ac:dyDescent="0.2">
      <c r="A87" s="39">
        <v>-22572</v>
      </c>
      <c r="B87" s="39">
        <v>1.1180855999555206E-2</v>
      </c>
      <c r="C87" s="39">
        <v>1</v>
      </c>
      <c r="D87" s="40">
        <f t="shared" si="19"/>
        <v>-2.2572000000000001</v>
      </c>
      <c r="E87" s="40">
        <f t="shared" si="19"/>
        <v>1.1180855999555206E-2</v>
      </c>
      <c r="F87" s="7">
        <f t="shared" si="20"/>
        <v>-2.2572000000000001</v>
      </c>
      <c r="G87" s="7">
        <f t="shared" si="20"/>
        <v>1.1180855999555206E-2</v>
      </c>
      <c r="H87" s="7">
        <f t="shared" si="21"/>
        <v>5.0949518400000002</v>
      </c>
      <c r="I87" s="7">
        <f t="shared" si="22"/>
        <v>-11.500325293248</v>
      </c>
      <c r="J87" s="7">
        <f t="shared" si="23"/>
        <v>25.958534251919389</v>
      </c>
      <c r="K87" s="7">
        <f t="shared" si="24"/>
        <v>-2.5237428162196013E-2</v>
      </c>
      <c r="L87" s="7">
        <f t="shared" si="25"/>
        <v>5.6965922847708843E-2</v>
      </c>
      <c r="M87" s="7">
        <f t="shared" ca="1" si="17"/>
        <v>-6.9406242129676776E-3</v>
      </c>
      <c r="N87" s="7">
        <f t="shared" ca="1" si="26"/>
        <v>3.2838804509285842E-4</v>
      </c>
      <c r="O87" s="49">
        <f t="shared" ca="1" si="27"/>
        <v>125717.57839331504</v>
      </c>
      <c r="P87" s="7">
        <f t="shared" ca="1" si="28"/>
        <v>46150976586.44268</v>
      </c>
      <c r="Q87" s="7">
        <f t="shared" ca="1" si="29"/>
        <v>2669536846.6390395</v>
      </c>
      <c r="R87" s="5">
        <f t="shared" ca="1" si="18"/>
        <v>1.8121480212522884E-2</v>
      </c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x14ac:dyDescent="0.2">
      <c r="A88" s="39">
        <v>-22550</v>
      </c>
      <c r="B88" s="39">
        <v>2.9879900001105852E-2</v>
      </c>
      <c r="C88" s="39">
        <v>1</v>
      </c>
      <c r="D88" s="40">
        <f t="shared" si="19"/>
        <v>-2.2549999999999999</v>
      </c>
      <c r="E88" s="40">
        <f t="shared" si="19"/>
        <v>2.9879900001105852E-2</v>
      </c>
      <c r="F88" s="7">
        <f t="shared" si="20"/>
        <v>-2.2549999999999999</v>
      </c>
      <c r="G88" s="7">
        <f t="shared" si="20"/>
        <v>2.9879900001105852E-2</v>
      </c>
      <c r="H88" s="7">
        <f t="shared" si="21"/>
        <v>5.0850249999999999</v>
      </c>
      <c r="I88" s="7">
        <f t="shared" si="22"/>
        <v>-11.466731374999998</v>
      </c>
      <c r="J88" s="7">
        <f t="shared" si="23"/>
        <v>25.857479250624994</v>
      </c>
      <c r="K88" s="7">
        <f t="shared" si="24"/>
        <v>-6.7379174502493699E-2</v>
      </c>
      <c r="L88" s="7">
        <f t="shared" si="25"/>
        <v>0.15194003850312329</v>
      </c>
      <c r="M88" s="7">
        <f t="shared" ca="1" si="17"/>
        <v>-6.9511605750935124E-3</v>
      </c>
      <c r="N88" s="7">
        <f t="shared" ca="1" si="26"/>
        <v>1.3565270231676672E-3</v>
      </c>
      <c r="O88" s="49">
        <f t="shared" ca="1" si="27"/>
        <v>305134.45189146831</v>
      </c>
      <c r="P88" s="7">
        <f t="shared" ca="1" si="28"/>
        <v>46137930662.151535</v>
      </c>
      <c r="Q88" s="7">
        <f t="shared" ca="1" si="29"/>
        <v>2671342375.4093356</v>
      </c>
      <c r="R88" s="5">
        <f t="shared" ca="1" si="18"/>
        <v>3.6831060576199365E-2</v>
      </c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x14ac:dyDescent="0.2">
      <c r="A89" s="39">
        <v>-22372</v>
      </c>
      <c r="B89" s="39">
        <v>-9.1874400095548481E-4</v>
      </c>
      <c r="C89" s="39">
        <v>1</v>
      </c>
      <c r="D89" s="40">
        <f t="shared" si="19"/>
        <v>-2.2372000000000001</v>
      </c>
      <c r="E89" s="40">
        <f t="shared" si="19"/>
        <v>-9.1874400095548481E-4</v>
      </c>
      <c r="F89" s="7">
        <f t="shared" si="20"/>
        <v>-2.2372000000000001</v>
      </c>
      <c r="G89" s="7">
        <f t="shared" si="20"/>
        <v>-9.1874400095548481E-4</v>
      </c>
      <c r="H89" s="7">
        <f t="shared" si="21"/>
        <v>5.00506384</v>
      </c>
      <c r="I89" s="7">
        <f t="shared" si="22"/>
        <v>-11.197328822848</v>
      </c>
      <c r="J89" s="7">
        <f t="shared" si="23"/>
        <v>25.050664042475546</v>
      </c>
      <c r="K89" s="7">
        <f t="shared" si="24"/>
        <v>2.0554140789376106E-3</v>
      </c>
      <c r="L89" s="7">
        <f t="shared" si="25"/>
        <v>-4.5983723773992229E-3</v>
      </c>
      <c r="M89" s="7">
        <f t="shared" ca="1" si="17"/>
        <v>-7.0349573825316224E-3</v>
      </c>
      <c r="N89" s="7">
        <f t="shared" ca="1" si="26"/>
        <v>3.7408066128971011E-5</v>
      </c>
      <c r="O89" s="49">
        <f t="shared" ca="1" si="27"/>
        <v>4707658.5488610715</v>
      </c>
      <c r="P89" s="7">
        <f t="shared" ca="1" si="28"/>
        <v>46017861270.702385</v>
      </c>
      <c r="Q89" s="7">
        <f t="shared" ca="1" si="29"/>
        <v>2685127526.3524656</v>
      </c>
      <c r="R89" s="5">
        <f t="shared" ca="1" si="18"/>
        <v>6.1162133815761376E-3</v>
      </c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x14ac:dyDescent="0.2">
      <c r="A90" s="39">
        <v>-21976</v>
      </c>
      <c r="B90" s="39">
        <v>-3.2335952000721591E-2</v>
      </c>
      <c r="C90" s="39">
        <v>1</v>
      </c>
      <c r="D90" s="40">
        <f t="shared" si="19"/>
        <v>-2.1976</v>
      </c>
      <c r="E90" s="40">
        <f t="shared" si="19"/>
        <v>-3.2335952000721591E-2</v>
      </c>
      <c r="F90" s="7">
        <f t="shared" si="20"/>
        <v>-2.1976</v>
      </c>
      <c r="G90" s="7">
        <f t="shared" si="20"/>
        <v>-3.2335952000721591E-2</v>
      </c>
      <c r="H90" s="7">
        <f t="shared" si="21"/>
        <v>4.8294457599999996</v>
      </c>
      <c r="I90" s="7">
        <f t="shared" si="22"/>
        <v>-10.613190002175999</v>
      </c>
      <c r="J90" s="7">
        <f t="shared" si="23"/>
        <v>23.323546348781974</v>
      </c>
      <c r="K90" s="7">
        <f t="shared" si="24"/>
        <v>7.1061488116785768E-2</v>
      </c>
      <c r="L90" s="7">
        <f t="shared" si="25"/>
        <v>-0.15616472628544839</v>
      </c>
      <c r="M90" s="7">
        <f t="shared" ca="1" si="17"/>
        <v>-7.2121111810382228E-3</v>
      </c>
      <c r="N90" s="7">
        <f t="shared" ca="1" si="26"/>
        <v>6.3120737753278818E-4</v>
      </c>
      <c r="O90" s="49">
        <f t="shared" ca="1" si="27"/>
        <v>34513190.374565847</v>
      </c>
      <c r="P90" s="7">
        <f t="shared" ca="1" si="28"/>
        <v>45658509374.058037</v>
      </c>
      <c r="Q90" s="7">
        <f t="shared" ca="1" si="29"/>
        <v>2710495609.8476214</v>
      </c>
      <c r="R90" s="5">
        <f t="shared" ca="1" si="18"/>
        <v>-2.5123840819683368E-2</v>
      </c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2">
      <c r="A91" s="39">
        <v>-21902</v>
      </c>
      <c r="B91" s="39">
        <v>5.2197195996996015E-2</v>
      </c>
      <c r="C91" s="39">
        <v>1</v>
      </c>
      <c r="D91" s="40">
        <f t="shared" si="19"/>
        <v>-2.1901999999999999</v>
      </c>
      <c r="E91" s="40">
        <f t="shared" si="19"/>
        <v>5.2197195996996015E-2</v>
      </c>
      <c r="F91" s="7">
        <f t="shared" si="20"/>
        <v>-2.1901999999999999</v>
      </c>
      <c r="G91" s="7">
        <f t="shared" si="20"/>
        <v>5.2197195996996015E-2</v>
      </c>
      <c r="H91" s="7">
        <f t="shared" si="21"/>
        <v>4.7969760399999997</v>
      </c>
      <c r="I91" s="7">
        <f t="shared" si="22"/>
        <v>-10.506336922807998</v>
      </c>
      <c r="J91" s="7">
        <f t="shared" si="23"/>
        <v>23.010979128334078</v>
      </c>
      <c r="K91" s="7">
        <f t="shared" si="24"/>
        <v>-0.11432229867262067</v>
      </c>
      <c r="L91" s="7">
        <f t="shared" si="25"/>
        <v>0.25038869855277379</v>
      </c>
      <c r="M91" s="7">
        <f t="shared" ca="1" si="17"/>
        <v>-7.2437971816452784E-3</v>
      </c>
      <c r="N91" s="7">
        <f t="shared" ca="1" si="26"/>
        <v>3.5332316700632809E-3</v>
      </c>
      <c r="O91" s="49">
        <f t="shared" ca="1" si="27"/>
        <v>43342816.981032073</v>
      </c>
      <c r="P91" s="7">
        <f t="shared" ca="1" si="28"/>
        <v>45577334436.229774</v>
      </c>
      <c r="Q91" s="7">
        <f t="shared" ca="1" si="29"/>
        <v>2714418657.5701532</v>
      </c>
      <c r="R91" s="5">
        <f t="shared" ca="1" si="18"/>
        <v>5.9440993178641294E-2</v>
      </c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2">
      <c r="A92" s="39">
        <v>-21369</v>
      </c>
      <c r="B92" s="39">
        <v>-5.4003238001314458E-2</v>
      </c>
      <c r="C92" s="39">
        <v>1</v>
      </c>
      <c r="D92" s="40">
        <f t="shared" si="19"/>
        <v>-2.1368999999999998</v>
      </c>
      <c r="E92" s="40">
        <f t="shared" si="19"/>
        <v>-5.4003238001314458E-2</v>
      </c>
      <c r="F92" s="7">
        <f t="shared" si="20"/>
        <v>-2.1368999999999998</v>
      </c>
      <c r="G92" s="7">
        <f t="shared" si="20"/>
        <v>-5.4003238001314458E-2</v>
      </c>
      <c r="H92" s="7">
        <f t="shared" si="21"/>
        <v>4.5663416099999994</v>
      </c>
      <c r="I92" s="7">
        <f t="shared" si="22"/>
        <v>-9.757815386408998</v>
      </c>
      <c r="J92" s="7">
        <f t="shared" si="23"/>
        <v>20.851475699217385</v>
      </c>
      <c r="K92" s="7">
        <f t="shared" si="24"/>
        <v>0.11539951928500886</v>
      </c>
      <c r="L92" s="7">
        <f t="shared" si="25"/>
        <v>-0.2465972327601354</v>
      </c>
      <c r="M92" s="7">
        <f t="shared" ca="1" si="17"/>
        <v>-7.4588268604509726E-3</v>
      </c>
      <c r="N92" s="7">
        <f t="shared" ca="1" si="26"/>
        <v>2.1663822084497368E-3</v>
      </c>
      <c r="O92" s="49">
        <f t="shared" ca="1" si="27"/>
        <v>140199828.41750073</v>
      </c>
      <c r="P92" s="7">
        <f t="shared" ca="1" si="28"/>
        <v>44863839318.725952</v>
      </c>
      <c r="Q92" s="7">
        <f t="shared" ca="1" si="29"/>
        <v>2734997713.3017621</v>
      </c>
      <c r="R92" s="5">
        <f t="shared" ca="1" si="18"/>
        <v>-4.6544411140863481E-2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2">
      <c r="A93" s="39">
        <v>-20315.5</v>
      </c>
      <c r="B93" s="39">
        <v>-3.5960381002951181E-2</v>
      </c>
      <c r="C93" s="39">
        <v>1</v>
      </c>
      <c r="D93" s="40">
        <f t="shared" si="19"/>
        <v>-2.0315500000000002</v>
      </c>
      <c r="E93" s="40">
        <f t="shared" si="19"/>
        <v>-3.5960381002951181E-2</v>
      </c>
      <c r="F93" s="7">
        <f t="shared" si="20"/>
        <v>-2.0315500000000002</v>
      </c>
      <c r="G93" s="7">
        <f t="shared" si="20"/>
        <v>-3.5960381002951181E-2</v>
      </c>
      <c r="H93" s="7">
        <f t="shared" si="21"/>
        <v>4.1271954025000008</v>
      </c>
      <c r="I93" s="7">
        <f t="shared" si="22"/>
        <v>-8.384603819948877</v>
      </c>
      <c r="J93" s="7">
        <f t="shared" si="23"/>
        <v>17.033741890417144</v>
      </c>
      <c r="K93" s="7">
        <f t="shared" si="24"/>
        <v>7.3055312026545471E-2</v>
      </c>
      <c r="L93" s="7">
        <f t="shared" si="25"/>
        <v>-0.14841551914752846</v>
      </c>
      <c r="M93" s="7">
        <f t="shared" ca="1" si="17"/>
        <v>-7.8156764168068049E-3</v>
      </c>
      <c r="N93" s="7">
        <f t="shared" ca="1" si="26"/>
        <v>7.9212439624133624E-4</v>
      </c>
      <c r="O93" s="49">
        <f t="shared" ca="1" si="27"/>
        <v>529834789.21585524</v>
      </c>
      <c r="P93" s="7">
        <f t="shared" ca="1" si="28"/>
        <v>42807269545.632729</v>
      </c>
      <c r="Q93" s="7">
        <f t="shared" ca="1" si="29"/>
        <v>2735683193.9449725</v>
      </c>
      <c r="R93" s="5">
        <f t="shared" ca="1" si="18"/>
        <v>-2.8144704586144376E-2</v>
      </c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2">
      <c r="A94" s="39">
        <v>-19611</v>
      </c>
      <c r="B94" s="39">
        <v>-4.6887220050848555E-3</v>
      </c>
      <c r="C94" s="39">
        <v>1</v>
      </c>
      <c r="D94" s="40">
        <f t="shared" si="19"/>
        <v>-1.9611000000000001</v>
      </c>
      <c r="E94" s="40">
        <f t="shared" si="19"/>
        <v>-4.6887220050848555E-3</v>
      </c>
      <c r="F94" s="7">
        <f t="shared" si="20"/>
        <v>-1.9611000000000001</v>
      </c>
      <c r="G94" s="7">
        <f t="shared" si="20"/>
        <v>-4.6887220050848555E-3</v>
      </c>
      <c r="H94" s="7">
        <f t="shared" si="21"/>
        <v>3.8459132100000004</v>
      </c>
      <c r="I94" s="7">
        <f t="shared" si="22"/>
        <v>-7.5422203961310013</v>
      </c>
      <c r="J94" s="7">
        <f t="shared" si="23"/>
        <v>14.791048418852506</v>
      </c>
      <c r="K94" s="7">
        <f t="shared" si="24"/>
        <v>9.1950527241719104E-3</v>
      </c>
      <c r="L94" s="7">
        <f t="shared" si="25"/>
        <v>-1.8032417897373535E-2</v>
      </c>
      <c r="M94" s="7">
        <f t="shared" ca="1" si="17"/>
        <v>-8.0037975451669185E-3</v>
      </c>
      <c r="N94" s="7">
        <f t="shared" ca="1" si="26"/>
        <v>1.0989725836450383E-5</v>
      </c>
      <c r="O94" s="49">
        <f t="shared" ca="1" si="27"/>
        <v>965702920.02190363</v>
      </c>
      <c r="P94" s="7">
        <f t="shared" ca="1" si="28"/>
        <v>40978772281.581482</v>
      </c>
      <c r="Q94" s="7">
        <f t="shared" ca="1" si="29"/>
        <v>2706525985.8960409</v>
      </c>
      <c r="R94" s="5">
        <f t="shared" ca="1" si="18"/>
        <v>3.3150755400820631E-3</v>
      </c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2">
      <c r="A95" s="39">
        <v>-19062</v>
      </c>
      <c r="B95" s="39">
        <v>-5.0017124001897173E-2</v>
      </c>
      <c r="C95" s="39">
        <v>1</v>
      </c>
      <c r="D95" s="40">
        <f t="shared" si="19"/>
        <v>-1.9061999999999999</v>
      </c>
      <c r="E95" s="40">
        <f t="shared" si="19"/>
        <v>-5.0017124001897173E-2</v>
      </c>
      <c r="F95" s="7">
        <f t="shared" si="20"/>
        <v>-1.9061999999999999</v>
      </c>
      <c r="G95" s="7">
        <f t="shared" si="20"/>
        <v>-5.0017124001897173E-2</v>
      </c>
      <c r="H95" s="7">
        <f t="shared" si="21"/>
        <v>3.6335984399999997</v>
      </c>
      <c r="I95" s="7">
        <f t="shared" si="22"/>
        <v>-6.9263653463279988</v>
      </c>
      <c r="J95" s="7">
        <f t="shared" si="23"/>
        <v>13.203037623170431</v>
      </c>
      <c r="K95" s="7">
        <f t="shared" si="24"/>
        <v>9.5342641772416387E-2</v>
      </c>
      <c r="L95" s="7">
        <f t="shared" si="25"/>
        <v>-0.1817421437465801</v>
      </c>
      <c r="M95" s="7">
        <f t="shared" ca="1" si="17"/>
        <v>-8.1223288694655914E-3</v>
      </c>
      <c r="N95" s="7">
        <f t="shared" ca="1" si="26"/>
        <v>1.7551738591884128E-3</v>
      </c>
      <c r="O95" s="49">
        <f t="shared" ca="1" si="27"/>
        <v>1419690373.2920113</v>
      </c>
      <c r="P95" s="7">
        <f t="shared" ca="1" si="28"/>
        <v>39320530619.278328</v>
      </c>
      <c r="Q95" s="7">
        <f t="shared" ca="1" si="29"/>
        <v>2667595352.9074068</v>
      </c>
      <c r="R95" s="5">
        <f t="shared" ca="1" si="18"/>
        <v>-4.1894795132431578E-2</v>
      </c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2">
      <c r="A96" s="39">
        <v>-17982</v>
      </c>
      <c r="B96" s="39">
        <v>7.8450360015267506E-3</v>
      </c>
      <c r="C96" s="39">
        <v>1</v>
      </c>
      <c r="D96" s="40">
        <f t="shared" si="19"/>
        <v>-1.7982</v>
      </c>
      <c r="E96" s="40">
        <f t="shared" si="19"/>
        <v>7.8450360015267506E-3</v>
      </c>
      <c r="F96" s="7">
        <f t="shared" si="20"/>
        <v>-1.7982</v>
      </c>
      <c r="G96" s="7">
        <f t="shared" si="20"/>
        <v>7.8450360015267506E-3</v>
      </c>
      <c r="H96" s="7">
        <f t="shared" si="21"/>
        <v>3.2335232400000002</v>
      </c>
      <c r="I96" s="7">
        <f t="shared" si="22"/>
        <v>-5.8145214901680005</v>
      </c>
      <c r="J96" s="7">
        <f t="shared" si="23"/>
        <v>10.455672543620098</v>
      </c>
      <c r="K96" s="7">
        <f t="shared" si="24"/>
        <v>-1.4106943737945403E-2</v>
      </c>
      <c r="L96" s="7">
        <f t="shared" si="25"/>
        <v>2.5367106229573423E-2</v>
      </c>
      <c r="M96" s="7">
        <f t="shared" ca="1" si="17"/>
        <v>-8.2837516422933754E-3</v>
      </c>
      <c r="N96" s="7">
        <f t="shared" ca="1" si="26"/>
        <v>2.6013779085944485E-4</v>
      </c>
      <c r="O96" s="49">
        <f t="shared" ca="1" si="27"/>
        <v>2651878653.7665458</v>
      </c>
      <c r="P96" s="7">
        <f t="shared" ca="1" si="28"/>
        <v>35522379286.870796</v>
      </c>
      <c r="Q96" s="7">
        <f t="shared" ca="1" si="29"/>
        <v>2550939819.6856394</v>
      </c>
      <c r="R96" s="5">
        <f t="shared" ca="1" si="18"/>
        <v>1.6128787643820128E-2</v>
      </c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2">
      <c r="A97" s="39">
        <v>-17441</v>
      </c>
      <c r="B97" s="39">
        <v>2.4080618000880349E-2</v>
      </c>
      <c r="C97" s="39">
        <v>1</v>
      </c>
      <c r="D97" s="40">
        <f t="shared" si="19"/>
        <v>-1.7441</v>
      </c>
      <c r="E97" s="40">
        <f t="shared" si="19"/>
        <v>2.4080618000880349E-2</v>
      </c>
      <c r="F97" s="7">
        <f t="shared" si="20"/>
        <v>-1.7441</v>
      </c>
      <c r="G97" s="7">
        <f t="shared" si="20"/>
        <v>2.4080618000880349E-2</v>
      </c>
      <c r="H97" s="7">
        <f t="shared" si="21"/>
        <v>3.04188481</v>
      </c>
      <c r="I97" s="7">
        <f t="shared" si="22"/>
        <v>-5.3053512971209997</v>
      </c>
      <c r="J97" s="7">
        <f t="shared" si="23"/>
        <v>9.2530631973087356</v>
      </c>
      <c r="K97" s="7">
        <f t="shared" si="24"/>
        <v>-4.199900585533542E-2</v>
      </c>
      <c r="L97" s="7">
        <f t="shared" si="25"/>
        <v>7.325046611229051E-2</v>
      </c>
      <c r="M97" s="7">
        <f t="shared" ca="1" si="17"/>
        <v>-8.3288457711277776E-3</v>
      </c>
      <c r="N97" s="7">
        <f t="shared" ca="1" si="26"/>
        <v>1.050373341989107E-3</v>
      </c>
      <c r="O97" s="49">
        <f t="shared" ca="1" si="27"/>
        <v>3461058604.5356884</v>
      </c>
      <c r="P97" s="7">
        <f t="shared" ca="1" si="28"/>
        <v>33385618656.593647</v>
      </c>
      <c r="Q97" s="7">
        <f t="shared" ca="1" si="29"/>
        <v>2473451712.4275618</v>
      </c>
      <c r="R97" s="5">
        <f t="shared" ca="1" si="18"/>
        <v>3.2409463772008124E-2</v>
      </c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2">
      <c r="A98" s="39">
        <v>-17112</v>
      </c>
      <c r="B98" s="39">
        <v>-4.5238224003696814E-2</v>
      </c>
      <c r="C98" s="39">
        <v>1</v>
      </c>
      <c r="D98" s="40">
        <f t="shared" si="19"/>
        <v>-1.7112000000000001</v>
      </c>
      <c r="E98" s="40">
        <f t="shared" si="19"/>
        <v>-4.5238224003696814E-2</v>
      </c>
      <c r="F98" s="7">
        <f t="shared" si="20"/>
        <v>-1.7112000000000001</v>
      </c>
      <c r="G98" s="7">
        <f t="shared" si="20"/>
        <v>-4.5238224003696814E-2</v>
      </c>
      <c r="H98" s="7">
        <f t="shared" si="21"/>
        <v>2.9282054400000002</v>
      </c>
      <c r="I98" s="7">
        <f t="shared" si="22"/>
        <v>-5.0107451489280006</v>
      </c>
      <c r="J98" s="7">
        <f t="shared" si="23"/>
        <v>8.5743870988455946</v>
      </c>
      <c r="K98" s="7">
        <f t="shared" si="24"/>
        <v>7.7411648915125988E-2</v>
      </c>
      <c r="L98" s="7">
        <f t="shared" si="25"/>
        <v>-0.13246681362356361</v>
      </c>
      <c r="M98" s="7">
        <f t="shared" ca="1" si="17"/>
        <v>-8.3445951551925218E-3</v>
      </c>
      <c r="N98" s="7">
        <f t="shared" ca="1" si="26"/>
        <v>1.3611398496111882E-3</v>
      </c>
      <c r="O98" s="49">
        <f t="shared" ca="1" si="27"/>
        <v>4022826547.8098302</v>
      </c>
      <c r="P98" s="7">
        <f t="shared" ca="1" si="28"/>
        <v>32020712484.615864</v>
      </c>
      <c r="Q98" s="7">
        <f t="shared" ca="1" si="29"/>
        <v>2420453725.7159152</v>
      </c>
      <c r="R98" s="5">
        <f t="shared" ca="1" si="18"/>
        <v>-3.6893628848504292E-2</v>
      </c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2">
      <c r="A99" s="39">
        <v>-17088.5</v>
      </c>
      <c r="B99" s="39">
        <v>3.9167572998849209E-2</v>
      </c>
      <c r="C99" s="39">
        <v>1</v>
      </c>
      <c r="D99" s="40">
        <f t="shared" si="19"/>
        <v>-1.70885</v>
      </c>
      <c r="E99" s="40">
        <f t="shared" si="19"/>
        <v>3.9167572998849209E-2</v>
      </c>
      <c r="F99" s="7">
        <f t="shared" si="20"/>
        <v>-1.70885</v>
      </c>
      <c r="G99" s="7">
        <f t="shared" si="20"/>
        <v>3.9167572998849209E-2</v>
      </c>
      <c r="H99" s="7">
        <f t="shared" si="21"/>
        <v>2.9201683224999999</v>
      </c>
      <c r="I99" s="7">
        <f t="shared" si="22"/>
        <v>-4.9901296379041247</v>
      </c>
      <c r="J99" s="7">
        <f t="shared" si="23"/>
        <v>8.5273830317324641</v>
      </c>
      <c r="K99" s="7">
        <f t="shared" si="24"/>
        <v>-6.6931507119083467E-2</v>
      </c>
      <c r="L99" s="7">
        <f t="shared" si="25"/>
        <v>0.11437590594044578</v>
      </c>
      <c r="M99" s="7">
        <f t="shared" ca="1" si="17"/>
        <v>-8.3453822596934162E-3</v>
      </c>
      <c r="N99" s="7">
        <f t="shared" ca="1" si="26"/>
        <v>2.2574809174002734E-3</v>
      </c>
      <c r="O99" s="49">
        <f t="shared" ca="1" si="27"/>
        <v>4065065859.8666577</v>
      </c>
      <c r="P99" s="7">
        <f t="shared" ca="1" si="28"/>
        <v>31921483022.000641</v>
      </c>
      <c r="Q99" s="7">
        <f t="shared" ca="1" si="29"/>
        <v>2416503453.421412</v>
      </c>
      <c r="R99" s="5">
        <f t="shared" ca="1" si="18"/>
        <v>4.7512955258542627E-2</v>
      </c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x14ac:dyDescent="0.2">
      <c r="A100" s="39">
        <v>-16214.5</v>
      </c>
      <c r="B100" s="39">
        <v>2.3302320994844195E-2</v>
      </c>
      <c r="C100" s="39">
        <v>1</v>
      </c>
      <c r="D100" s="40">
        <f t="shared" si="19"/>
        <v>-1.6214500000000001</v>
      </c>
      <c r="E100" s="40">
        <f t="shared" si="19"/>
        <v>2.3302320994844195E-2</v>
      </c>
      <c r="F100" s="7">
        <f t="shared" si="20"/>
        <v>-1.6214500000000001</v>
      </c>
      <c r="G100" s="7">
        <f t="shared" si="20"/>
        <v>2.3302320994844195E-2</v>
      </c>
      <c r="H100" s="7">
        <f t="shared" si="21"/>
        <v>2.6291001025000003</v>
      </c>
      <c r="I100" s="7">
        <f t="shared" si="22"/>
        <v>-4.2629543611986254</v>
      </c>
      <c r="J100" s="7">
        <f t="shared" si="23"/>
        <v>6.9121673489655118</v>
      </c>
      <c r="K100" s="7">
        <f t="shared" si="24"/>
        <v>-3.7783548377090123E-2</v>
      </c>
      <c r="L100" s="7">
        <f t="shared" si="25"/>
        <v>6.1264134516032784E-2</v>
      </c>
      <c r="M100" s="7">
        <f t="shared" ca="1" si="17"/>
        <v>-8.3426636000116274E-3</v>
      </c>
      <c r="N100" s="7">
        <f t="shared" ca="1" si="26"/>
        <v>1.0014050500086621E-3</v>
      </c>
      <c r="O100" s="49">
        <f t="shared" ca="1" si="27"/>
        <v>5849013862.3186083</v>
      </c>
      <c r="P100" s="7">
        <f t="shared" ca="1" si="28"/>
        <v>28088758552.340981</v>
      </c>
      <c r="Q100" s="7">
        <f t="shared" ca="1" si="29"/>
        <v>2254772049.5588226</v>
      </c>
      <c r="R100" s="5">
        <f t="shared" ca="1" si="18"/>
        <v>3.1644984594855818E-2</v>
      </c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x14ac:dyDescent="0.2">
      <c r="A101" s="39">
        <v>-15939</v>
      </c>
      <c r="B101" s="39">
        <v>3.3442621999711264E-2</v>
      </c>
      <c r="C101" s="39">
        <v>1</v>
      </c>
      <c r="D101" s="40">
        <f t="shared" si="19"/>
        <v>-1.5939000000000001</v>
      </c>
      <c r="E101" s="40">
        <f t="shared" si="19"/>
        <v>3.3442621999711264E-2</v>
      </c>
      <c r="F101" s="7">
        <f t="shared" si="20"/>
        <v>-1.5939000000000001</v>
      </c>
      <c r="G101" s="7">
        <f t="shared" si="20"/>
        <v>3.3442621999711264E-2</v>
      </c>
      <c r="H101" s="7">
        <f t="shared" si="21"/>
        <v>2.5405172100000004</v>
      </c>
      <c r="I101" s="7">
        <f t="shared" si="22"/>
        <v>-4.0493303810190007</v>
      </c>
      <c r="J101" s="7">
        <f t="shared" si="23"/>
        <v>6.4542276943061854</v>
      </c>
      <c r="K101" s="7">
        <f t="shared" si="24"/>
        <v>-5.3304195205339786E-2</v>
      </c>
      <c r="L101" s="7">
        <f t="shared" si="25"/>
        <v>8.4961556737791086E-2</v>
      </c>
      <c r="M101" s="7">
        <f t="shared" ca="1" si="17"/>
        <v>-8.3288905891135707E-3</v>
      </c>
      <c r="N101" s="7">
        <f t="shared" ca="1" si="26"/>
        <v>1.7448592639583516E-3</v>
      </c>
      <c r="O101" s="49">
        <f t="shared" ca="1" si="27"/>
        <v>6502451009.6570244</v>
      </c>
      <c r="P101" s="7">
        <f t="shared" ca="1" si="28"/>
        <v>26832263039.400036</v>
      </c>
      <c r="Q101" s="7">
        <f t="shared" ca="1" si="29"/>
        <v>2198141329.6981773</v>
      </c>
      <c r="R101" s="5">
        <f t="shared" ca="1" si="18"/>
        <v>4.1771512588824833E-2</v>
      </c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x14ac:dyDescent="0.2">
      <c r="A102" s="39">
        <v>-15552.5</v>
      </c>
      <c r="B102" s="39">
        <v>5.8882644996629097E-2</v>
      </c>
      <c r="C102" s="39">
        <v>1</v>
      </c>
      <c r="D102" s="40">
        <f t="shared" si="19"/>
        <v>-1.55525</v>
      </c>
      <c r="E102" s="40">
        <f t="shared" si="19"/>
        <v>5.8882644996629097E-2</v>
      </c>
      <c r="F102" s="7">
        <f t="shared" si="20"/>
        <v>-1.55525</v>
      </c>
      <c r="G102" s="7">
        <f t="shared" si="20"/>
        <v>5.8882644996629097E-2</v>
      </c>
      <c r="H102" s="7">
        <f t="shared" si="21"/>
        <v>2.4188025625000003</v>
      </c>
      <c r="I102" s="7">
        <f t="shared" si="22"/>
        <v>-3.7618426853281255</v>
      </c>
      <c r="J102" s="7">
        <f t="shared" si="23"/>
        <v>5.8506058363565669</v>
      </c>
      <c r="K102" s="7">
        <f t="shared" si="24"/>
        <v>-9.1577233631007407E-2</v>
      </c>
      <c r="L102" s="7">
        <f t="shared" si="25"/>
        <v>0.14242549260462428</v>
      </c>
      <c r="M102" s="7">
        <f t="shared" ca="1" si="17"/>
        <v>-8.2991330454782221E-3</v>
      </c>
      <c r="N102" s="7">
        <f t="shared" ca="1" si="26"/>
        <v>4.5133913008989727E-3</v>
      </c>
      <c r="O102" s="49">
        <f t="shared" ca="1" si="27"/>
        <v>7498310465.2114773</v>
      </c>
      <c r="P102" s="7">
        <f t="shared" ca="1" si="28"/>
        <v>25040606789.303005</v>
      </c>
      <c r="Q102" s="7">
        <f t="shared" ca="1" si="29"/>
        <v>2114511242.2924323</v>
      </c>
      <c r="R102" s="5">
        <f t="shared" ca="1" si="18"/>
        <v>6.7181778042107315E-2</v>
      </c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2">
      <c r="A103" s="39">
        <v>-9841</v>
      </c>
      <c r="B103" s="39">
        <v>-6.7041820002486929E-3</v>
      </c>
      <c r="C103" s="39">
        <v>1</v>
      </c>
      <c r="D103" s="40">
        <f t="shared" si="19"/>
        <v>-0.98409999999999997</v>
      </c>
      <c r="E103" s="40">
        <f t="shared" si="19"/>
        <v>-6.7041820002486929E-3</v>
      </c>
      <c r="F103" s="7">
        <f t="shared" si="20"/>
        <v>-0.98409999999999997</v>
      </c>
      <c r="G103" s="7">
        <f t="shared" si="20"/>
        <v>-6.7041820002486929E-3</v>
      </c>
      <c r="H103" s="7">
        <f t="shared" si="21"/>
        <v>0.96845280999999994</v>
      </c>
      <c r="I103" s="7">
        <f t="shared" si="22"/>
        <v>-0.95305441032099991</v>
      </c>
      <c r="J103" s="7">
        <f t="shared" si="23"/>
        <v>0.93790084519689598</v>
      </c>
      <c r="K103" s="7">
        <f t="shared" si="24"/>
        <v>6.5975855064447381E-3</v>
      </c>
      <c r="L103" s="7">
        <f t="shared" si="25"/>
        <v>-6.492683896892267E-3</v>
      </c>
      <c r="M103" s="7">
        <f t="shared" ca="1" si="17"/>
        <v>-6.4389068160572681E-3</v>
      </c>
      <c r="N103" s="7">
        <f t="shared" ca="1" si="26"/>
        <v>7.0370923347794376E-8</v>
      </c>
      <c r="O103" s="49">
        <f t="shared" ca="1" si="27"/>
        <v>36475640464.279343</v>
      </c>
      <c r="P103" s="7">
        <f t="shared" ca="1" si="28"/>
        <v>1829891094.7762911</v>
      </c>
      <c r="Q103" s="7">
        <f t="shared" ca="1" si="29"/>
        <v>609783844.16872537</v>
      </c>
      <c r="R103" s="5">
        <f t="shared" ca="1" si="18"/>
        <v>-2.6527518419142485E-4</v>
      </c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2">
      <c r="A104" s="39">
        <v>-9786</v>
      </c>
      <c r="B104" s="39">
        <v>-3.4565720052341931E-3</v>
      </c>
      <c r="C104" s="39">
        <v>1</v>
      </c>
      <c r="D104" s="40">
        <f t="shared" si="19"/>
        <v>-0.97860000000000003</v>
      </c>
      <c r="E104" s="40">
        <f t="shared" si="19"/>
        <v>-3.4565720052341931E-3</v>
      </c>
      <c r="F104" s="7">
        <f t="shared" si="20"/>
        <v>-0.97860000000000003</v>
      </c>
      <c r="G104" s="7">
        <f t="shared" si="20"/>
        <v>-3.4565720052341931E-3</v>
      </c>
      <c r="H104" s="7">
        <f t="shared" si="21"/>
        <v>0.95765796000000003</v>
      </c>
      <c r="I104" s="7">
        <f t="shared" si="22"/>
        <v>-0.93716407965600002</v>
      </c>
      <c r="J104" s="7">
        <f t="shared" si="23"/>
        <v>0.91710876835136168</v>
      </c>
      <c r="K104" s="7">
        <f t="shared" si="24"/>
        <v>3.3826013643221812E-3</v>
      </c>
      <c r="L104" s="7">
        <f t="shared" si="25"/>
        <v>-3.3102136951256864E-3</v>
      </c>
      <c r="M104" s="7">
        <f t="shared" ca="1" si="17"/>
        <v>-6.4080581846504203E-3</v>
      </c>
      <c r="N104" s="7">
        <f t="shared" ca="1" si="26"/>
        <v>8.7112706672849973E-6</v>
      </c>
      <c r="O104" s="49">
        <f t="shared" ca="1" si="27"/>
        <v>36917980452.774239</v>
      </c>
      <c r="P104" s="7">
        <f t="shared" ca="1" si="28"/>
        <v>1710858431.6622748</v>
      </c>
      <c r="Q104" s="7">
        <f t="shared" ca="1" si="29"/>
        <v>596145695.07490623</v>
      </c>
      <c r="R104" s="5">
        <f t="shared" ca="1" si="18"/>
        <v>2.9514861794162272E-3</v>
      </c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2">
      <c r="A105" s="39">
        <v>-9742</v>
      </c>
      <c r="B105" s="39">
        <v>-6.058484003006015E-3</v>
      </c>
      <c r="C105" s="39">
        <v>1</v>
      </c>
      <c r="D105" s="40">
        <f t="shared" si="19"/>
        <v>-0.97419999999999995</v>
      </c>
      <c r="E105" s="40">
        <f t="shared" si="19"/>
        <v>-6.058484003006015E-3</v>
      </c>
      <c r="F105" s="7">
        <f t="shared" si="20"/>
        <v>-0.97419999999999995</v>
      </c>
      <c r="G105" s="7">
        <f t="shared" si="20"/>
        <v>-6.058484003006015E-3</v>
      </c>
      <c r="H105" s="7">
        <f t="shared" si="21"/>
        <v>0.94906563999999993</v>
      </c>
      <c r="I105" s="7">
        <f t="shared" si="22"/>
        <v>-0.9245797464879999</v>
      </c>
      <c r="J105" s="7">
        <f t="shared" si="23"/>
        <v>0.90072558902860944</v>
      </c>
      <c r="K105" s="7">
        <f t="shared" si="24"/>
        <v>5.9021751157284598E-3</v>
      </c>
      <c r="L105" s="7">
        <f t="shared" si="25"/>
        <v>-5.7498989977426652E-3</v>
      </c>
      <c r="M105" s="7">
        <f t="shared" ca="1" si="17"/>
        <v>-6.3832016207170088E-3</v>
      </c>
      <c r="N105" s="7">
        <f t="shared" ca="1" si="26"/>
        <v>1.0544153125190317E-7</v>
      </c>
      <c r="O105" s="49">
        <f t="shared" ca="1" si="27"/>
        <v>37274563626.338829</v>
      </c>
      <c r="P105" s="7">
        <f t="shared" ca="1" si="28"/>
        <v>1618179673.70625</v>
      </c>
      <c r="Q105" s="7">
        <f t="shared" ca="1" si="29"/>
        <v>585297922.26148856</v>
      </c>
      <c r="R105" s="5">
        <f t="shared" ca="1" si="18"/>
        <v>3.2471761771099387E-4</v>
      </c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2">
      <c r="A106" s="39">
        <v>-9731</v>
      </c>
      <c r="B106" s="39">
        <v>3.7910379978711717E-3</v>
      </c>
      <c r="C106" s="39">
        <v>1</v>
      </c>
      <c r="D106" s="40">
        <f t="shared" si="19"/>
        <v>-0.97309999999999997</v>
      </c>
      <c r="E106" s="40">
        <f t="shared" si="19"/>
        <v>3.7910379978711717E-3</v>
      </c>
      <c r="F106" s="7">
        <f t="shared" si="20"/>
        <v>-0.97309999999999997</v>
      </c>
      <c r="G106" s="7">
        <f t="shared" si="20"/>
        <v>3.7910379978711717E-3</v>
      </c>
      <c r="H106" s="7">
        <f t="shared" si="21"/>
        <v>0.94692360999999992</v>
      </c>
      <c r="I106" s="7">
        <f t="shared" si="22"/>
        <v>-0.92145136489099988</v>
      </c>
      <c r="J106" s="7">
        <f t="shared" si="23"/>
        <v>0.89666432317543199</v>
      </c>
      <c r="K106" s="7">
        <f t="shared" si="24"/>
        <v>-3.6890590757284372E-3</v>
      </c>
      <c r="L106" s="7">
        <f t="shared" si="25"/>
        <v>3.5898233865913421E-3</v>
      </c>
      <c r="M106" s="7">
        <f t="shared" ca="1" si="17"/>
        <v>-6.3769628048992201E-3</v>
      </c>
      <c r="N106" s="7">
        <f t="shared" ca="1" si="26"/>
        <v>1.0338824032513933E-4</v>
      </c>
      <c r="O106" s="49">
        <f t="shared" ca="1" si="27"/>
        <v>37364087290.244896</v>
      </c>
      <c r="P106" s="7">
        <f t="shared" ca="1" si="28"/>
        <v>1595367063.9939163</v>
      </c>
      <c r="Q106" s="7">
        <f t="shared" ca="1" si="29"/>
        <v>582594848.41233909</v>
      </c>
      <c r="R106" s="5">
        <f t="shared" ca="1" si="18"/>
        <v>1.0168000802770392E-2</v>
      </c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2">
      <c r="A107" s="39">
        <v>-9709</v>
      </c>
      <c r="B107" s="39">
        <v>1.0490082000615075E-2</v>
      </c>
      <c r="C107" s="39">
        <v>1</v>
      </c>
      <c r="D107" s="40">
        <f t="shared" si="19"/>
        <v>-0.97089999999999999</v>
      </c>
      <c r="E107" s="40">
        <f t="shared" si="19"/>
        <v>1.0490082000615075E-2</v>
      </c>
      <c r="F107" s="7">
        <f t="shared" si="20"/>
        <v>-0.97089999999999999</v>
      </c>
      <c r="G107" s="7">
        <f t="shared" si="20"/>
        <v>1.0490082000615075E-2</v>
      </c>
      <c r="H107" s="7">
        <f t="shared" si="21"/>
        <v>0.94264680999999995</v>
      </c>
      <c r="I107" s="7">
        <f t="shared" si="22"/>
        <v>-0.91521578782899993</v>
      </c>
      <c r="J107" s="7">
        <f t="shared" si="23"/>
        <v>0.88858300840317606</v>
      </c>
      <c r="K107" s="7">
        <f t="shared" si="24"/>
        <v>-1.0184820614397176E-2</v>
      </c>
      <c r="L107" s="7">
        <f t="shared" si="25"/>
        <v>9.8884423345182177E-3</v>
      </c>
      <c r="M107" s="7">
        <f t="shared" ca="1" si="17"/>
        <v>-6.3644555634623174E-3</v>
      </c>
      <c r="N107" s="7">
        <f t="shared" ca="1" si="26"/>
        <v>2.8407543649889585E-4</v>
      </c>
      <c r="O107" s="49">
        <f t="shared" ca="1" si="27"/>
        <v>37543589170.885849</v>
      </c>
      <c r="P107" s="7">
        <f t="shared" ca="1" si="28"/>
        <v>1550173100.5777261</v>
      </c>
      <c r="Q107" s="7">
        <f t="shared" ca="1" si="29"/>
        <v>577199474.16371548</v>
      </c>
      <c r="R107" s="5">
        <f t="shared" ca="1" si="18"/>
        <v>1.6854537564077392E-2</v>
      </c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2">
      <c r="A108" s="39">
        <v>-8072</v>
      </c>
      <c r="B108" s="39">
        <v>-3.5401439963607118E-3</v>
      </c>
      <c r="C108" s="39">
        <v>1</v>
      </c>
      <c r="D108" s="40">
        <f t="shared" si="19"/>
        <v>-0.80720000000000003</v>
      </c>
      <c r="E108" s="40">
        <f t="shared" si="19"/>
        <v>-3.5401439963607118E-3</v>
      </c>
      <c r="F108" s="7">
        <f t="shared" si="20"/>
        <v>-0.80720000000000003</v>
      </c>
      <c r="G108" s="7">
        <f t="shared" si="20"/>
        <v>-3.5401439963607118E-3</v>
      </c>
      <c r="H108" s="7">
        <f t="shared" si="21"/>
        <v>0.65157184000000001</v>
      </c>
      <c r="I108" s="7">
        <f t="shared" si="22"/>
        <v>-0.52594878924800004</v>
      </c>
      <c r="J108" s="7">
        <f t="shared" si="23"/>
        <v>0.42454586268098565</v>
      </c>
      <c r="K108" s="7">
        <f t="shared" si="24"/>
        <v>2.8576042338623667E-3</v>
      </c>
      <c r="L108" s="7">
        <f t="shared" si="25"/>
        <v>-2.3066581375737025E-3</v>
      </c>
      <c r="M108" s="7">
        <f t="shared" ca="1" si="17"/>
        <v>-5.3230402952413195E-3</v>
      </c>
      <c r="N108" s="7">
        <f t="shared" ca="1" si="26"/>
        <v>3.1787192125621694E-6</v>
      </c>
      <c r="O108" s="49">
        <f t="shared" ca="1" si="27"/>
        <v>52692160339.536011</v>
      </c>
      <c r="P108" s="7">
        <f t="shared" ca="1" si="28"/>
        <v>31580166.597311784</v>
      </c>
      <c r="Q108" s="7">
        <f t="shared" ca="1" si="29"/>
        <v>227008875.34648803</v>
      </c>
      <c r="R108" s="5">
        <f t="shared" ca="1" si="18"/>
        <v>1.7828962988806077E-3</v>
      </c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2">
      <c r="A109" s="39">
        <v>-1.5</v>
      </c>
      <c r="B109" s="39">
        <v>2.7932470038649626E-3</v>
      </c>
      <c r="C109" s="39">
        <v>1</v>
      </c>
      <c r="D109" s="40">
        <f t="shared" si="19"/>
        <v>-1.4999999999999999E-4</v>
      </c>
      <c r="E109" s="40">
        <f t="shared" si="19"/>
        <v>2.7932470038649626E-3</v>
      </c>
      <c r="F109" s="7">
        <f t="shared" si="20"/>
        <v>-1.4999999999999999E-4</v>
      </c>
      <c r="G109" s="7">
        <f t="shared" si="20"/>
        <v>2.7932470038649626E-3</v>
      </c>
      <c r="H109" s="7">
        <f t="shared" si="21"/>
        <v>2.2499999999999996E-8</v>
      </c>
      <c r="I109" s="7">
        <f t="shared" si="22"/>
        <v>-3.3749999999999993E-12</v>
      </c>
      <c r="J109" s="7">
        <f t="shared" si="23"/>
        <v>5.062499999999998E-16</v>
      </c>
      <c r="K109" s="7">
        <f t="shared" si="24"/>
        <v>-4.1898705057974436E-7</v>
      </c>
      <c r="L109" s="7">
        <f t="shared" si="25"/>
        <v>6.2848057586961654E-11</v>
      </c>
      <c r="M109" s="7">
        <f t="shared" ca="1" si="17"/>
        <v>3.0064579923588341E-3</v>
      </c>
      <c r="N109" s="7">
        <f t="shared" ca="1" si="26"/>
        <v>4.5458925614533815E-8</v>
      </c>
      <c r="O109" s="49">
        <f t="shared" ca="1" si="27"/>
        <v>196115996891.59375</v>
      </c>
      <c r="P109" s="7">
        <f t="shared" ca="1" si="28"/>
        <v>91344177679.882339</v>
      </c>
      <c r="Q109" s="7">
        <f t="shared" ca="1" si="29"/>
        <v>2214025768.6479793</v>
      </c>
      <c r="R109" s="5">
        <f t="shared" ca="1" si="18"/>
        <v>-2.1321098849387153E-4</v>
      </c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2">
      <c r="A110" s="39">
        <v>-1.5</v>
      </c>
      <c r="B110" s="39">
        <v>3.3932470032596029E-3</v>
      </c>
      <c r="C110" s="39">
        <v>1</v>
      </c>
      <c r="D110" s="40">
        <f t="shared" si="19"/>
        <v>-1.4999999999999999E-4</v>
      </c>
      <c r="E110" s="40">
        <f t="shared" si="19"/>
        <v>3.3932470032596029E-3</v>
      </c>
      <c r="F110" s="7">
        <f t="shared" si="20"/>
        <v>-1.4999999999999999E-4</v>
      </c>
      <c r="G110" s="7">
        <f t="shared" si="20"/>
        <v>3.3932470032596029E-3</v>
      </c>
      <c r="H110" s="7">
        <f t="shared" si="21"/>
        <v>2.2499999999999996E-8</v>
      </c>
      <c r="I110" s="7">
        <f t="shared" si="22"/>
        <v>-3.3749999999999993E-12</v>
      </c>
      <c r="J110" s="7">
        <f t="shared" si="23"/>
        <v>5.062499999999998E-16</v>
      </c>
      <c r="K110" s="7">
        <f t="shared" si="24"/>
        <v>-5.089870504889404E-7</v>
      </c>
      <c r="L110" s="7">
        <f t="shared" si="25"/>
        <v>7.6348057573341058E-11</v>
      </c>
      <c r="M110" s="7">
        <f t="shared" ca="1" si="17"/>
        <v>3.0064579923588341E-3</v>
      </c>
      <c r="N110" s="7">
        <f t="shared" ca="1" si="26"/>
        <v>1.4960573895359504E-7</v>
      </c>
      <c r="O110" s="49">
        <f t="shared" ca="1" si="27"/>
        <v>196115996891.59375</v>
      </c>
      <c r="P110" s="7">
        <f t="shared" ca="1" si="28"/>
        <v>91344177679.882339</v>
      </c>
      <c r="Q110" s="7">
        <f t="shared" ca="1" si="29"/>
        <v>2214025768.6479793</v>
      </c>
      <c r="R110" s="5">
        <f t="shared" ca="1" si="18"/>
        <v>3.867890109007688E-4</v>
      </c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2">
      <c r="A111" s="39">
        <v>-1.5</v>
      </c>
      <c r="B111" s="39">
        <v>4.6932469995226711E-3</v>
      </c>
      <c r="C111" s="39">
        <v>1</v>
      </c>
      <c r="D111" s="40">
        <f t="shared" si="19"/>
        <v>-1.4999999999999999E-4</v>
      </c>
      <c r="E111" s="40">
        <f t="shared" si="19"/>
        <v>4.6932469995226711E-3</v>
      </c>
      <c r="F111" s="7">
        <f t="shared" si="20"/>
        <v>-1.4999999999999999E-4</v>
      </c>
      <c r="G111" s="7">
        <f t="shared" si="20"/>
        <v>4.6932469995226711E-3</v>
      </c>
      <c r="H111" s="7">
        <f t="shared" si="21"/>
        <v>2.2499999999999996E-8</v>
      </c>
      <c r="I111" s="7">
        <f t="shared" si="22"/>
        <v>-3.3749999999999993E-12</v>
      </c>
      <c r="J111" s="7">
        <f t="shared" si="23"/>
        <v>5.062499999999998E-16</v>
      </c>
      <c r="K111" s="7">
        <f t="shared" si="24"/>
        <v>-7.0398704992840061E-7</v>
      </c>
      <c r="L111" s="7">
        <f t="shared" si="25"/>
        <v>1.0559805748926008E-10</v>
      </c>
      <c r="M111" s="7">
        <f t="shared" ca="1" si="17"/>
        <v>3.0064579923588341E-3</v>
      </c>
      <c r="N111" s="7">
        <f t="shared" ca="1" si="26"/>
        <v>2.845257154688763E-6</v>
      </c>
      <c r="O111" s="49">
        <f t="shared" ca="1" si="27"/>
        <v>196115996891.59375</v>
      </c>
      <c r="P111" s="7">
        <f t="shared" ca="1" si="28"/>
        <v>91344177679.882339</v>
      </c>
      <c r="Q111" s="7">
        <f t="shared" ca="1" si="29"/>
        <v>2214025768.6479793</v>
      </c>
      <c r="R111" s="5">
        <f t="shared" ca="1" si="18"/>
        <v>1.686789007163837E-3</v>
      </c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2">
      <c r="A112" s="39">
        <v>0</v>
      </c>
      <c r="B112" s="39">
        <v>-2.0000000004074536E-3</v>
      </c>
      <c r="C112" s="39">
        <v>1</v>
      </c>
      <c r="D112" s="40">
        <f t="shared" si="19"/>
        <v>0</v>
      </c>
      <c r="E112" s="40">
        <f t="shared" si="19"/>
        <v>-2.0000000004074536E-3</v>
      </c>
      <c r="F112" s="7">
        <f t="shared" si="20"/>
        <v>0</v>
      </c>
      <c r="G112" s="7">
        <f t="shared" si="20"/>
        <v>-2.0000000004074536E-3</v>
      </c>
      <c r="H112" s="7">
        <f t="shared" si="21"/>
        <v>0</v>
      </c>
      <c r="I112" s="7">
        <f t="shared" si="22"/>
        <v>0</v>
      </c>
      <c r="J112" s="7">
        <f t="shared" si="23"/>
        <v>0</v>
      </c>
      <c r="K112" s="7">
        <f t="shared" si="24"/>
        <v>0</v>
      </c>
      <c r="L112" s="7">
        <f t="shared" si="25"/>
        <v>0</v>
      </c>
      <c r="M112" s="7">
        <f t="shared" ca="1" si="17"/>
        <v>3.0084999532894738E-3</v>
      </c>
      <c r="N112" s="7">
        <f t="shared" ca="1" si="26"/>
        <v>2.5085071786182123E-5</v>
      </c>
      <c r="O112" s="49">
        <f t="shared" ca="1" si="27"/>
        <v>196156159888.25516</v>
      </c>
      <c r="P112" s="7">
        <f t="shared" ca="1" si="28"/>
        <v>91384493359.230453</v>
      </c>
      <c r="Q112" s="7">
        <f t="shared" ca="1" si="29"/>
        <v>2215373666.3000846</v>
      </c>
      <c r="R112" s="5">
        <f t="shared" ca="1" si="18"/>
        <v>-5.0084999536969274E-3</v>
      </c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2">
      <c r="A113" s="39">
        <v>0</v>
      </c>
      <c r="B113" s="39">
        <v>-1.7000000007101335E-3</v>
      </c>
      <c r="C113" s="39">
        <v>1</v>
      </c>
      <c r="D113" s="40">
        <f t="shared" si="19"/>
        <v>0</v>
      </c>
      <c r="E113" s="40">
        <f t="shared" si="19"/>
        <v>-1.7000000007101335E-3</v>
      </c>
      <c r="F113" s="7">
        <f t="shared" si="20"/>
        <v>0</v>
      </c>
      <c r="G113" s="7">
        <f t="shared" si="20"/>
        <v>-1.7000000007101335E-3</v>
      </c>
      <c r="H113" s="7">
        <f t="shared" si="21"/>
        <v>0</v>
      </c>
      <c r="I113" s="7">
        <f t="shared" si="22"/>
        <v>0</v>
      </c>
      <c r="J113" s="7">
        <f t="shared" si="23"/>
        <v>0</v>
      </c>
      <c r="K113" s="7">
        <f t="shared" si="24"/>
        <v>0</v>
      </c>
      <c r="L113" s="7">
        <f t="shared" si="25"/>
        <v>0</v>
      </c>
      <c r="M113" s="7">
        <f t="shared" ca="1" si="17"/>
        <v>3.0084999532894738E-3</v>
      </c>
      <c r="N113" s="7">
        <f t="shared" ca="1" si="26"/>
        <v>2.2169971816814305E-5</v>
      </c>
      <c r="O113" s="49">
        <f t="shared" ca="1" si="27"/>
        <v>196156159888.25516</v>
      </c>
      <c r="P113" s="7">
        <f t="shared" ca="1" si="28"/>
        <v>91384493359.230453</v>
      </c>
      <c r="Q113" s="7">
        <f t="shared" ca="1" si="29"/>
        <v>2215373666.3000846</v>
      </c>
      <c r="R113" s="5">
        <f t="shared" ca="1" si="18"/>
        <v>-4.7084999539996073E-3</v>
      </c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2">
      <c r="A114" s="39">
        <v>0</v>
      </c>
      <c r="B114" s="39">
        <v>0</v>
      </c>
      <c r="C114" s="39">
        <v>1</v>
      </c>
      <c r="D114" s="40">
        <f t="shared" si="19"/>
        <v>0</v>
      </c>
      <c r="E114" s="40">
        <f t="shared" si="19"/>
        <v>0</v>
      </c>
      <c r="F114" s="7">
        <f t="shared" si="20"/>
        <v>0</v>
      </c>
      <c r="G114" s="7">
        <f t="shared" si="20"/>
        <v>0</v>
      </c>
      <c r="H114" s="7">
        <f t="shared" si="21"/>
        <v>0</v>
      </c>
      <c r="I114" s="7">
        <f t="shared" si="22"/>
        <v>0</v>
      </c>
      <c r="J114" s="7">
        <f t="shared" si="23"/>
        <v>0</v>
      </c>
      <c r="K114" s="7">
        <f t="shared" si="24"/>
        <v>0</v>
      </c>
      <c r="L114" s="7">
        <f t="shared" si="25"/>
        <v>0</v>
      </c>
      <c r="M114" s="7">
        <f t="shared" ca="1" si="17"/>
        <v>3.0084999532894738E-3</v>
      </c>
      <c r="N114" s="7">
        <f t="shared" ca="1" si="26"/>
        <v>9.0510719689427667E-6</v>
      </c>
      <c r="O114" s="49">
        <f t="shared" ca="1" si="27"/>
        <v>196156159888.25516</v>
      </c>
      <c r="P114" s="7">
        <f t="shared" ca="1" si="28"/>
        <v>91384493359.230453</v>
      </c>
      <c r="Q114" s="7">
        <f t="shared" ca="1" si="29"/>
        <v>2215373666.3000846</v>
      </c>
      <c r="R114" s="5">
        <f t="shared" ca="1" si="18"/>
        <v>-3.0084999532894738E-3</v>
      </c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2">
      <c r="A115" s="39">
        <v>1.5</v>
      </c>
      <c r="B115" s="39">
        <v>2.1067529960419051E-3</v>
      </c>
      <c r="C115" s="39">
        <v>1</v>
      </c>
      <c r="D115" s="40">
        <f t="shared" si="19"/>
        <v>1.4999999999999999E-4</v>
      </c>
      <c r="E115" s="40">
        <f t="shared" si="19"/>
        <v>2.1067529960419051E-3</v>
      </c>
      <c r="F115" s="7">
        <f t="shared" si="20"/>
        <v>1.4999999999999999E-4</v>
      </c>
      <c r="G115" s="7">
        <f t="shared" si="20"/>
        <v>2.1067529960419051E-3</v>
      </c>
      <c r="H115" s="7">
        <f t="shared" si="21"/>
        <v>2.2499999999999996E-8</v>
      </c>
      <c r="I115" s="7">
        <f t="shared" si="22"/>
        <v>3.3749999999999993E-12</v>
      </c>
      <c r="J115" s="7">
        <f t="shared" si="23"/>
        <v>5.062499999999998E-16</v>
      </c>
      <c r="K115" s="7">
        <f t="shared" si="24"/>
        <v>3.1601294940628574E-7</v>
      </c>
      <c r="L115" s="7">
        <f t="shared" si="25"/>
        <v>4.7401942410942859E-11</v>
      </c>
      <c r="M115" s="7">
        <f t="shared" ca="1" si="17"/>
        <v>3.0105420977519395E-3</v>
      </c>
      <c r="N115" s="7">
        <f t="shared" ca="1" si="26"/>
        <v>8.1683474036983087E-7</v>
      </c>
      <c r="O115" s="49">
        <f t="shared" ca="1" si="27"/>
        <v>196196328873.36627</v>
      </c>
      <c r="P115" s="7">
        <f t="shared" ca="1" si="28"/>
        <v>91424820531.658005</v>
      </c>
      <c r="Q115" s="7">
        <f t="shared" ca="1" si="29"/>
        <v>2216722071.2451334</v>
      </c>
      <c r="R115" s="5">
        <f t="shared" ca="1" si="18"/>
        <v>-9.0378910171003439E-4</v>
      </c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2">
      <c r="A116" s="39">
        <v>1.5</v>
      </c>
      <c r="B116" s="39">
        <v>3.8067529967520386E-3</v>
      </c>
      <c r="C116" s="39">
        <v>1</v>
      </c>
      <c r="D116" s="40">
        <f t="shared" si="19"/>
        <v>1.4999999999999999E-4</v>
      </c>
      <c r="E116" s="40">
        <f t="shared" si="19"/>
        <v>3.8067529967520386E-3</v>
      </c>
      <c r="F116" s="7">
        <f t="shared" si="20"/>
        <v>1.4999999999999999E-4</v>
      </c>
      <c r="G116" s="7">
        <f t="shared" si="20"/>
        <v>3.8067529967520386E-3</v>
      </c>
      <c r="H116" s="7">
        <f t="shared" si="21"/>
        <v>2.2499999999999996E-8</v>
      </c>
      <c r="I116" s="7">
        <f t="shared" si="22"/>
        <v>3.3749999999999993E-12</v>
      </c>
      <c r="J116" s="7">
        <f t="shared" si="23"/>
        <v>5.062499999999998E-16</v>
      </c>
      <c r="K116" s="7">
        <f t="shared" si="24"/>
        <v>5.7101294951280569E-7</v>
      </c>
      <c r="L116" s="7">
        <f t="shared" si="25"/>
        <v>8.5651942426920845E-11</v>
      </c>
      <c r="M116" s="7">
        <f t="shared" ca="1" si="17"/>
        <v>3.0105420977519395E-3</v>
      </c>
      <c r="N116" s="7">
        <f t="shared" ca="1" si="26"/>
        <v>6.3395179568654597E-7</v>
      </c>
      <c r="O116" s="49">
        <f t="shared" ca="1" si="27"/>
        <v>196196328873.36627</v>
      </c>
      <c r="P116" s="7">
        <f t="shared" ca="1" si="28"/>
        <v>91424820531.658005</v>
      </c>
      <c r="Q116" s="7">
        <f t="shared" ca="1" si="29"/>
        <v>2216722071.2451334</v>
      </c>
      <c r="R116" s="5">
        <f t="shared" ca="1" si="18"/>
        <v>7.9621089900009908E-4</v>
      </c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2">
      <c r="A117" s="39">
        <v>1.5</v>
      </c>
      <c r="B117" s="39">
        <v>4.2067529939231463E-3</v>
      </c>
      <c r="C117" s="39">
        <v>1</v>
      </c>
      <c r="D117" s="40">
        <f t="shared" si="19"/>
        <v>1.4999999999999999E-4</v>
      </c>
      <c r="E117" s="40">
        <f t="shared" si="19"/>
        <v>4.2067529939231463E-3</v>
      </c>
      <c r="F117" s="7">
        <f t="shared" si="20"/>
        <v>1.4999999999999999E-4</v>
      </c>
      <c r="G117" s="7">
        <f t="shared" si="20"/>
        <v>4.2067529939231463E-3</v>
      </c>
      <c r="H117" s="7">
        <f t="shared" si="21"/>
        <v>2.2499999999999996E-8</v>
      </c>
      <c r="I117" s="7">
        <f t="shared" si="22"/>
        <v>3.3749999999999993E-12</v>
      </c>
      <c r="J117" s="7">
        <f t="shared" si="23"/>
        <v>5.062499999999998E-16</v>
      </c>
      <c r="K117" s="7">
        <f t="shared" si="24"/>
        <v>6.3101294908847189E-7</v>
      </c>
      <c r="L117" s="7">
        <f t="shared" si="25"/>
        <v>9.4651942363270778E-11</v>
      </c>
      <c r="M117" s="7">
        <f t="shared" ca="1" si="17"/>
        <v>3.0105420977519395E-3</v>
      </c>
      <c r="N117" s="7">
        <f t="shared" ca="1" si="26"/>
        <v>1.4309205081187216E-6</v>
      </c>
      <c r="O117" s="49">
        <f t="shared" ca="1" si="27"/>
        <v>196196328873.36627</v>
      </c>
      <c r="P117" s="7">
        <f t="shared" ca="1" si="28"/>
        <v>91424820531.658005</v>
      </c>
      <c r="Q117" s="7">
        <f t="shared" ca="1" si="29"/>
        <v>2216722071.2451334</v>
      </c>
      <c r="R117" s="5">
        <f t="shared" ca="1" si="18"/>
        <v>1.1962108961712068E-3</v>
      </c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2">
      <c r="A118" s="39">
        <v>5</v>
      </c>
      <c r="B118" s="39">
        <v>-2.2774900062358938E-3</v>
      </c>
      <c r="C118" s="39">
        <v>1</v>
      </c>
      <c r="D118" s="40">
        <f t="shared" si="19"/>
        <v>5.0000000000000001E-4</v>
      </c>
      <c r="E118" s="40">
        <f t="shared" si="19"/>
        <v>-2.2774900062358938E-3</v>
      </c>
      <c r="F118" s="7">
        <f t="shared" si="20"/>
        <v>5.0000000000000001E-4</v>
      </c>
      <c r="G118" s="7">
        <f t="shared" si="20"/>
        <v>-2.2774900062358938E-3</v>
      </c>
      <c r="H118" s="7">
        <f t="shared" si="21"/>
        <v>2.4999999999999999E-7</v>
      </c>
      <c r="I118" s="7">
        <f t="shared" si="22"/>
        <v>1.2500000000000001E-10</v>
      </c>
      <c r="J118" s="7">
        <f t="shared" si="23"/>
        <v>6.2500000000000011E-14</v>
      </c>
      <c r="K118" s="7">
        <f t="shared" si="24"/>
        <v>-1.1387450031179469E-6</v>
      </c>
      <c r="L118" s="7">
        <f t="shared" si="25"/>
        <v>-5.6937250155897349E-10</v>
      </c>
      <c r="M118" s="7">
        <f t="shared" ca="1" si="17"/>
        <v>3.0153078152325738E-3</v>
      </c>
      <c r="N118" s="7">
        <f t="shared" ca="1" si="26"/>
        <v>2.8013708778941362E-5</v>
      </c>
      <c r="O118" s="49">
        <f t="shared" ca="1" si="27"/>
        <v>196290079796.94489</v>
      </c>
      <c r="P118" s="7">
        <f t="shared" ca="1" si="28"/>
        <v>91518961972.289124</v>
      </c>
      <c r="Q118" s="7">
        <f t="shared" ca="1" si="29"/>
        <v>2219870322.7539902</v>
      </c>
      <c r="R118" s="5">
        <f t="shared" ca="1" si="18"/>
        <v>-5.292797821468468E-3</v>
      </c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2">
      <c r="A119" s="39">
        <v>5</v>
      </c>
      <c r="B119" s="39">
        <v>-5.7749000552576035E-4</v>
      </c>
      <c r="C119" s="39">
        <v>1</v>
      </c>
      <c r="D119" s="40">
        <f t="shared" si="19"/>
        <v>5.0000000000000001E-4</v>
      </c>
      <c r="E119" s="40">
        <f t="shared" si="19"/>
        <v>-5.7749000552576035E-4</v>
      </c>
      <c r="F119" s="7">
        <f t="shared" si="20"/>
        <v>5.0000000000000001E-4</v>
      </c>
      <c r="G119" s="7">
        <f t="shared" si="20"/>
        <v>-5.7749000552576035E-4</v>
      </c>
      <c r="H119" s="7">
        <f t="shared" si="21"/>
        <v>2.4999999999999999E-7</v>
      </c>
      <c r="I119" s="7">
        <f t="shared" si="22"/>
        <v>1.2500000000000001E-10</v>
      </c>
      <c r="J119" s="7">
        <f t="shared" si="23"/>
        <v>6.2500000000000011E-14</v>
      </c>
      <c r="K119" s="7">
        <f t="shared" si="24"/>
        <v>-2.8874500276288019E-7</v>
      </c>
      <c r="L119" s="7">
        <f t="shared" si="25"/>
        <v>-1.443725013814401E-10</v>
      </c>
      <c r="M119" s="7">
        <f t="shared" ca="1" si="17"/>
        <v>3.0153078152325738E-3</v>
      </c>
      <c r="N119" s="7">
        <f t="shared" ca="1" si="26"/>
        <v>1.2908196180845834E-5</v>
      </c>
      <c r="O119" s="49">
        <f t="shared" ca="1" si="27"/>
        <v>196290079796.94489</v>
      </c>
      <c r="P119" s="7">
        <f t="shared" ca="1" si="28"/>
        <v>91518961972.289124</v>
      </c>
      <c r="Q119" s="7">
        <f t="shared" ca="1" si="29"/>
        <v>2219870322.7539902</v>
      </c>
      <c r="R119" s="5">
        <f t="shared" ca="1" si="18"/>
        <v>-3.5927978207583341E-3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2">
      <c r="A120" s="39">
        <v>5</v>
      </c>
      <c r="B120" s="39">
        <v>-1.7749000107869506E-4</v>
      </c>
      <c r="C120" s="39">
        <v>1</v>
      </c>
      <c r="D120" s="40">
        <f t="shared" si="19"/>
        <v>5.0000000000000001E-4</v>
      </c>
      <c r="E120" s="40">
        <f t="shared" si="19"/>
        <v>-1.7749000107869506E-4</v>
      </c>
      <c r="F120" s="7">
        <f t="shared" si="20"/>
        <v>5.0000000000000001E-4</v>
      </c>
      <c r="G120" s="7">
        <f t="shared" si="20"/>
        <v>-1.7749000107869506E-4</v>
      </c>
      <c r="H120" s="7">
        <f t="shared" si="21"/>
        <v>2.4999999999999999E-7</v>
      </c>
      <c r="I120" s="7">
        <f t="shared" si="22"/>
        <v>1.2500000000000001E-10</v>
      </c>
      <c r="J120" s="7">
        <f t="shared" si="23"/>
        <v>6.2500000000000011E-14</v>
      </c>
      <c r="K120" s="7">
        <f t="shared" si="24"/>
        <v>-8.8745000539347533E-8</v>
      </c>
      <c r="L120" s="7">
        <f t="shared" si="25"/>
        <v>-4.4372500269673765E-11</v>
      </c>
      <c r="M120" s="7">
        <f t="shared" ca="1" si="17"/>
        <v>3.0153078152325738E-3</v>
      </c>
      <c r="N120" s="7">
        <f t="shared" ca="1" si="26"/>
        <v>1.0193957895842006E-5</v>
      </c>
      <c r="O120" s="49">
        <f t="shared" ca="1" si="27"/>
        <v>196290079796.94489</v>
      </c>
      <c r="P120" s="7">
        <f t="shared" ca="1" si="28"/>
        <v>91518961972.289124</v>
      </c>
      <c r="Q120" s="7">
        <f t="shared" ca="1" si="29"/>
        <v>2219870322.7539902</v>
      </c>
      <c r="R120" s="5">
        <f t="shared" ca="1" si="18"/>
        <v>-3.1927978163112688E-3</v>
      </c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2">
      <c r="A121" s="39">
        <v>90</v>
      </c>
      <c r="B121" s="39">
        <v>-2.3948200032464229E-3</v>
      </c>
      <c r="C121" s="39">
        <v>1</v>
      </c>
      <c r="D121" s="40">
        <f t="shared" si="19"/>
        <v>8.9999999999999993E-3</v>
      </c>
      <c r="E121" s="40">
        <f t="shared" si="19"/>
        <v>-2.3948200032464229E-3</v>
      </c>
      <c r="F121" s="7">
        <f t="shared" si="20"/>
        <v>8.9999999999999993E-3</v>
      </c>
      <c r="G121" s="7">
        <f t="shared" si="20"/>
        <v>-2.3948200032464229E-3</v>
      </c>
      <c r="H121" s="7">
        <f t="shared" si="21"/>
        <v>8.099999999999999E-5</v>
      </c>
      <c r="I121" s="7">
        <f t="shared" si="22"/>
        <v>7.2899999999999982E-7</v>
      </c>
      <c r="J121" s="7">
        <f t="shared" si="23"/>
        <v>6.5609999999999975E-9</v>
      </c>
      <c r="K121" s="7">
        <f t="shared" si="24"/>
        <v>-2.1553380029217803E-5</v>
      </c>
      <c r="L121" s="7">
        <f t="shared" si="25"/>
        <v>-1.9398042026296022E-7</v>
      </c>
      <c r="M121" s="7">
        <f t="shared" ca="1" si="17"/>
        <v>3.1313534723701238E-3</v>
      </c>
      <c r="N121" s="7">
        <f t="shared" ca="1" si="26"/>
        <v>3.0538593282607861E-5</v>
      </c>
      <c r="O121" s="49">
        <f t="shared" ca="1" si="27"/>
        <v>198576919304.85248</v>
      </c>
      <c r="P121" s="7">
        <f t="shared" ca="1" si="28"/>
        <v>93824528389.448425</v>
      </c>
      <c r="Q121" s="7">
        <f t="shared" ca="1" si="29"/>
        <v>2297179064.5329056</v>
      </c>
      <c r="R121" s="5">
        <f t="shared" ca="1" si="18"/>
        <v>-5.5261734756165467E-3</v>
      </c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2">
      <c r="A122" s="39">
        <v>90</v>
      </c>
      <c r="B122" s="39">
        <v>-1.694820006377995E-3</v>
      </c>
      <c r="C122" s="39">
        <v>1</v>
      </c>
      <c r="D122" s="40">
        <f t="shared" si="19"/>
        <v>8.9999999999999993E-3</v>
      </c>
      <c r="E122" s="40">
        <f t="shared" si="19"/>
        <v>-1.694820006377995E-3</v>
      </c>
      <c r="F122" s="7">
        <f t="shared" si="20"/>
        <v>8.9999999999999993E-3</v>
      </c>
      <c r="G122" s="7">
        <f t="shared" si="20"/>
        <v>-1.694820006377995E-3</v>
      </c>
      <c r="H122" s="7">
        <f t="shared" si="21"/>
        <v>8.099999999999999E-5</v>
      </c>
      <c r="I122" s="7">
        <f t="shared" si="22"/>
        <v>7.2899999999999982E-7</v>
      </c>
      <c r="J122" s="7">
        <f t="shared" si="23"/>
        <v>6.5609999999999975E-9</v>
      </c>
      <c r="K122" s="7">
        <f t="shared" si="24"/>
        <v>-1.5253380057401955E-5</v>
      </c>
      <c r="L122" s="7">
        <f t="shared" si="25"/>
        <v>-1.3728042051661758E-7</v>
      </c>
      <c r="M122" s="7">
        <f t="shared" ca="1" si="17"/>
        <v>3.1313534723701238E-3</v>
      </c>
      <c r="N122" s="7">
        <f t="shared" ca="1" si="26"/>
        <v>2.329195044697172E-5</v>
      </c>
      <c r="O122" s="49">
        <f t="shared" ca="1" si="27"/>
        <v>198576919304.85248</v>
      </c>
      <c r="P122" s="7">
        <f t="shared" ca="1" si="28"/>
        <v>93824528389.448425</v>
      </c>
      <c r="Q122" s="7">
        <f t="shared" ca="1" si="29"/>
        <v>2297179064.5329056</v>
      </c>
      <c r="R122" s="5">
        <f t="shared" ca="1" si="18"/>
        <v>-4.8261734787481188E-3</v>
      </c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2">
      <c r="A123" s="39">
        <v>184.5</v>
      </c>
      <c r="B123" s="39"/>
      <c r="C123" s="39">
        <v>1</v>
      </c>
      <c r="D123" s="40">
        <f t="shared" si="19"/>
        <v>1.8450000000000001E-2</v>
      </c>
      <c r="E123" s="40">
        <f t="shared" si="19"/>
        <v>0</v>
      </c>
      <c r="F123" s="7">
        <f t="shared" si="20"/>
        <v>1.8450000000000001E-2</v>
      </c>
      <c r="G123" s="7">
        <f t="shared" si="20"/>
        <v>0</v>
      </c>
      <c r="H123" s="7">
        <f t="shared" si="21"/>
        <v>3.4040250000000002E-4</v>
      </c>
      <c r="I123" s="7">
        <f t="shared" si="22"/>
        <v>6.2804261250000007E-6</v>
      </c>
      <c r="J123" s="7">
        <f t="shared" si="23"/>
        <v>1.1587386200625002E-7</v>
      </c>
      <c r="K123" s="7">
        <f t="shared" si="24"/>
        <v>0</v>
      </c>
      <c r="L123" s="7">
        <f t="shared" si="25"/>
        <v>0</v>
      </c>
      <c r="M123" s="7">
        <f t="shared" ca="1" si="17"/>
        <v>3.2610607614661181E-3</v>
      </c>
      <c r="N123" s="7">
        <f t="shared" ca="1" si="26"/>
        <v>1.0634517289973979E-5</v>
      </c>
      <c r="O123" s="49">
        <f t="shared" ca="1" si="27"/>
        <v>201142055362.28052</v>
      </c>
      <c r="P123" s="7">
        <f t="shared" ca="1" si="28"/>
        <v>96431502365.441238</v>
      </c>
      <c r="Q123" s="7">
        <f t="shared" ca="1" si="29"/>
        <v>2385061238.7657743</v>
      </c>
      <c r="R123" s="5">
        <f t="shared" ca="1" si="18"/>
        <v>-3.2610607614661181E-3</v>
      </c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2">
      <c r="A124" s="39">
        <v>508</v>
      </c>
      <c r="B124" s="39">
        <v>-2.8129839993198402E-3</v>
      </c>
      <c r="C124" s="39">
        <v>1</v>
      </c>
      <c r="D124" s="40">
        <f t="shared" si="19"/>
        <v>5.0799999999999998E-2</v>
      </c>
      <c r="E124" s="40">
        <f t="shared" si="19"/>
        <v>-2.8129839993198402E-3</v>
      </c>
      <c r="F124" s="7">
        <f t="shared" si="20"/>
        <v>5.0799999999999998E-2</v>
      </c>
      <c r="G124" s="7">
        <f t="shared" si="20"/>
        <v>-2.8129839993198402E-3</v>
      </c>
      <c r="H124" s="7">
        <f t="shared" si="21"/>
        <v>2.5806399999999999E-3</v>
      </c>
      <c r="I124" s="7">
        <f t="shared" si="22"/>
        <v>1.3109651199999999E-4</v>
      </c>
      <c r="J124" s="7">
        <f t="shared" si="23"/>
        <v>6.6597028095999995E-6</v>
      </c>
      <c r="K124" s="7">
        <f t="shared" si="24"/>
        <v>-1.4289958716544787E-4</v>
      </c>
      <c r="L124" s="7">
        <f t="shared" si="25"/>
        <v>-7.2592990280047514E-6</v>
      </c>
      <c r="M124" s="7">
        <f t="shared" ca="1" si="17"/>
        <v>3.710600234798243E-3</v>
      </c>
      <c r="N124" s="7">
        <f t="shared" ca="1" si="26"/>
        <v>4.2557151259634015E-5</v>
      </c>
      <c r="O124" s="49">
        <f t="shared" ca="1" si="27"/>
        <v>210106210427.15961</v>
      </c>
      <c r="P124" s="7">
        <f t="shared" ca="1" si="28"/>
        <v>105710306836.94745</v>
      </c>
      <c r="Q124" s="7">
        <f t="shared" ca="1" si="29"/>
        <v>2701616818.9392142</v>
      </c>
      <c r="R124" s="5">
        <f t="shared" ca="1" si="18"/>
        <v>-6.5235842341180832E-3</v>
      </c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x14ac:dyDescent="0.2">
      <c r="A125" s="39">
        <v>541</v>
      </c>
      <c r="B125" s="39">
        <v>-1.4644180046161637E-3</v>
      </c>
      <c r="C125" s="39">
        <v>1</v>
      </c>
      <c r="D125" s="40">
        <f t="shared" si="19"/>
        <v>5.4100000000000002E-2</v>
      </c>
      <c r="E125" s="40">
        <f t="shared" si="19"/>
        <v>-1.4644180046161637E-3</v>
      </c>
      <c r="F125" s="7">
        <f t="shared" si="20"/>
        <v>5.4100000000000002E-2</v>
      </c>
      <c r="G125" s="7">
        <f t="shared" si="20"/>
        <v>-1.4644180046161637E-3</v>
      </c>
      <c r="H125" s="7">
        <f t="shared" si="21"/>
        <v>2.9268100000000002E-3</v>
      </c>
      <c r="I125" s="7">
        <f t="shared" si="22"/>
        <v>1.58340421E-4</v>
      </c>
      <c r="J125" s="7">
        <f t="shared" si="23"/>
        <v>8.5662167761000008E-6</v>
      </c>
      <c r="K125" s="7">
        <f t="shared" si="24"/>
        <v>-7.9225014049734454E-5</v>
      </c>
      <c r="L125" s="7">
        <f t="shared" si="25"/>
        <v>-4.2860732600906337E-6</v>
      </c>
      <c r="M125" s="7">
        <f t="shared" ca="1" si="17"/>
        <v>3.7569372432854731E-3</v>
      </c>
      <c r="N125" s="7">
        <f t="shared" ca="1" si="26"/>
        <v>2.7262550624789966E-5</v>
      </c>
      <c r="O125" s="49">
        <f t="shared" ca="1" si="27"/>
        <v>211036708876.64337</v>
      </c>
      <c r="P125" s="7">
        <f t="shared" ca="1" si="28"/>
        <v>106688120987.34637</v>
      </c>
      <c r="Q125" s="7">
        <f t="shared" ca="1" si="29"/>
        <v>2735298816.8926926</v>
      </c>
      <c r="R125" s="5">
        <f t="shared" ca="1" si="18"/>
        <v>-5.2213552479016372E-3</v>
      </c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x14ac:dyDescent="0.2">
      <c r="A126" s="39">
        <v>659</v>
      </c>
      <c r="B126" s="39">
        <v>5.6681799469515681E-4</v>
      </c>
      <c r="C126" s="39">
        <v>1</v>
      </c>
      <c r="D126" s="40">
        <f t="shared" si="19"/>
        <v>6.59E-2</v>
      </c>
      <c r="E126" s="40">
        <f t="shared" si="19"/>
        <v>5.6681799469515681E-4</v>
      </c>
      <c r="F126" s="7">
        <f t="shared" si="20"/>
        <v>6.59E-2</v>
      </c>
      <c r="G126" s="7">
        <f t="shared" si="20"/>
        <v>5.6681799469515681E-4</v>
      </c>
      <c r="H126" s="7">
        <f t="shared" si="21"/>
        <v>4.3428099999999999E-3</v>
      </c>
      <c r="I126" s="7">
        <f t="shared" si="22"/>
        <v>2.8619117899999997E-4</v>
      </c>
      <c r="J126" s="7">
        <f t="shared" si="23"/>
        <v>1.8859998696099998E-5</v>
      </c>
      <c r="K126" s="7">
        <f t="shared" si="24"/>
        <v>3.7353305850410834E-5</v>
      </c>
      <c r="L126" s="7">
        <f t="shared" si="25"/>
        <v>2.461582855542074E-6</v>
      </c>
      <c r="M126" s="7">
        <f t="shared" ca="1" si="17"/>
        <v>3.9233538568843977E-3</v>
      </c>
      <c r="N126" s="7">
        <f t="shared" ca="1" si="26"/>
        <v>1.126633299416247E-5</v>
      </c>
      <c r="O126" s="49">
        <f t="shared" ca="1" si="27"/>
        <v>214388531094.99933</v>
      </c>
      <c r="P126" s="7">
        <f t="shared" ca="1" si="28"/>
        <v>110232670262.45825</v>
      </c>
      <c r="Q126" s="7">
        <f t="shared" ca="1" si="29"/>
        <v>2857881147.4234796</v>
      </c>
      <c r="R126" s="5">
        <f t="shared" ca="1" si="18"/>
        <v>-3.3565358621892409E-3</v>
      </c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x14ac:dyDescent="0.2">
      <c r="A127" s="39">
        <v>1766</v>
      </c>
      <c r="B127" s="39">
        <v>3.3505319952382706E-3</v>
      </c>
      <c r="C127" s="39">
        <v>1</v>
      </c>
      <c r="D127" s="40">
        <f t="shared" si="19"/>
        <v>0.17660000000000001</v>
      </c>
      <c r="E127" s="40">
        <f t="shared" si="19"/>
        <v>3.3505319952382706E-3</v>
      </c>
      <c r="F127" s="7">
        <f t="shared" si="20"/>
        <v>0.17660000000000001</v>
      </c>
      <c r="G127" s="7">
        <f t="shared" si="20"/>
        <v>3.3505319952382706E-3</v>
      </c>
      <c r="H127" s="7">
        <f t="shared" si="21"/>
        <v>3.1187560000000003E-2</v>
      </c>
      <c r="I127" s="7">
        <f t="shared" si="22"/>
        <v>5.5077230960000004E-3</v>
      </c>
      <c r="J127" s="7">
        <f t="shared" si="23"/>
        <v>9.726638987536001E-4</v>
      </c>
      <c r="K127" s="7">
        <f t="shared" si="24"/>
        <v>5.9170395035907861E-4</v>
      </c>
      <c r="L127" s="7">
        <f t="shared" si="25"/>
        <v>1.0449491763341329E-4</v>
      </c>
      <c r="M127" s="7">
        <f t="shared" ca="1" si="17"/>
        <v>5.5398746579676389E-3</v>
      </c>
      <c r="N127" s="7">
        <f t="shared" ca="1" si="26"/>
        <v>4.7932212948469208E-6</v>
      </c>
      <c r="O127" s="49">
        <f t="shared" ca="1" si="27"/>
        <v>247754144349.93085</v>
      </c>
      <c r="P127" s="7">
        <f t="shared" ca="1" si="28"/>
        <v>147298075948.63901</v>
      </c>
      <c r="Q127" s="7">
        <f t="shared" ca="1" si="29"/>
        <v>4178795415.6922994</v>
      </c>
      <c r="R127" s="5">
        <f t="shared" ca="1" si="18"/>
        <v>-2.1893426627293683E-3</v>
      </c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x14ac:dyDescent="0.2">
      <c r="A128" s="39">
        <v>1767.5</v>
      </c>
      <c r="B128" s="39">
        <v>6.457285002397839E-3</v>
      </c>
      <c r="C128" s="39">
        <v>1</v>
      </c>
      <c r="D128" s="40">
        <f t="shared" si="19"/>
        <v>0.17674999999999999</v>
      </c>
      <c r="E128" s="40">
        <f t="shared" si="19"/>
        <v>6.457285002397839E-3</v>
      </c>
      <c r="F128" s="7">
        <f t="shared" si="20"/>
        <v>0.17674999999999999</v>
      </c>
      <c r="G128" s="7">
        <f t="shared" si="20"/>
        <v>6.457285002397839E-3</v>
      </c>
      <c r="H128" s="7">
        <f t="shared" si="21"/>
        <v>3.1240562499999996E-2</v>
      </c>
      <c r="I128" s="7">
        <f t="shared" si="22"/>
        <v>5.5217694218749986E-3</v>
      </c>
      <c r="J128" s="7">
        <f t="shared" si="23"/>
        <v>9.75972745316406E-4</v>
      </c>
      <c r="K128" s="7">
        <f t="shared" si="24"/>
        <v>1.141325124173818E-3</v>
      </c>
      <c r="L128" s="7">
        <f t="shared" si="25"/>
        <v>2.0172921569772232E-4</v>
      </c>
      <c r="M128" s="7">
        <f t="shared" ca="1" si="17"/>
        <v>5.5421328805670298E-3</v>
      </c>
      <c r="N128" s="7">
        <f t="shared" ca="1" si="26"/>
        <v>8.3750340609143212E-7</v>
      </c>
      <c r="O128" s="49">
        <f t="shared" ca="1" si="27"/>
        <v>247801770783.60336</v>
      </c>
      <c r="P128" s="7">
        <f t="shared" ca="1" si="28"/>
        <v>147353156986.73004</v>
      </c>
      <c r="Q128" s="7">
        <f t="shared" ca="1" si="29"/>
        <v>4180804285.2541723</v>
      </c>
      <c r="R128" s="5">
        <f t="shared" ca="1" si="18"/>
        <v>9.1515212183080914E-4</v>
      </c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x14ac:dyDescent="0.2">
      <c r="A129" s="39">
        <v>3544.5</v>
      </c>
      <c r="B129" s="39">
        <v>7.2573389988974668E-3</v>
      </c>
      <c r="C129" s="39">
        <v>1</v>
      </c>
      <c r="D129" s="40">
        <f t="shared" si="19"/>
        <v>0.35444999999999999</v>
      </c>
      <c r="E129" s="40">
        <f t="shared" si="19"/>
        <v>7.2573389988974668E-3</v>
      </c>
      <c r="F129" s="7">
        <f t="shared" si="20"/>
        <v>0.35444999999999999</v>
      </c>
      <c r="G129" s="7">
        <f t="shared" si="20"/>
        <v>7.2573389988974668E-3</v>
      </c>
      <c r="H129" s="7">
        <f t="shared" si="21"/>
        <v>0.1256348025</v>
      </c>
      <c r="I129" s="7">
        <f t="shared" si="22"/>
        <v>4.4531255746125001E-2</v>
      </c>
      <c r="J129" s="7">
        <f t="shared" si="23"/>
        <v>1.5784103599214006E-2</v>
      </c>
      <c r="K129" s="7">
        <f t="shared" si="24"/>
        <v>2.5723638081592069E-3</v>
      </c>
      <c r="L129" s="7">
        <f t="shared" si="25"/>
        <v>9.1177435180203083E-4</v>
      </c>
      <c r="M129" s="7">
        <f t="shared" ca="1" si="17"/>
        <v>8.3462701365721436E-3</v>
      </c>
      <c r="N129" s="7">
        <f t="shared" ca="1" si="26"/>
        <v>1.185771022597466E-6</v>
      </c>
      <c r="O129" s="49">
        <f t="shared" ca="1" si="27"/>
        <v>309089651501.88751</v>
      </c>
      <c r="P129" s="7">
        <f t="shared" ca="1" si="28"/>
        <v>222675911045.52631</v>
      </c>
      <c r="Q129" s="7">
        <f t="shared" ca="1" si="29"/>
        <v>7020540414.5884628</v>
      </c>
      <c r="R129" s="5">
        <f t="shared" ca="1" si="18"/>
        <v>-1.0889311376746768E-3</v>
      </c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x14ac:dyDescent="0.2">
      <c r="A130" s="39"/>
      <c r="B130" s="39"/>
      <c r="C130" s="39"/>
      <c r="D130" s="40">
        <f t="shared" si="19"/>
        <v>0</v>
      </c>
      <c r="E130" s="40">
        <f t="shared" si="19"/>
        <v>0</v>
      </c>
      <c r="F130" s="7">
        <f t="shared" si="20"/>
        <v>0</v>
      </c>
      <c r="G130" s="7">
        <f t="shared" si="20"/>
        <v>0</v>
      </c>
      <c r="H130" s="7">
        <f t="shared" si="21"/>
        <v>0</v>
      </c>
      <c r="I130" s="7">
        <f t="shared" si="22"/>
        <v>0</v>
      </c>
      <c r="J130" s="7">
        <f t="shared" si="23"/>
        <v>0</v>
      </c>
      <c r="K130" s="7">
        <f t="shared" si="24"/>
        <v>0</v>
      </c>
      <c r="L130" s="7">
        <f t="shared" si="25"/>
        <v>0</v>
      </c>
      <c r="M130" s="7">
        <f t="shared" ca="1" si="17"/>
        <v>3.0084999532894738E-3</v>
      </c>
      <c r="N130" s="7">
        <f t="shared" ca="1" si="26"/>
        <v>0</v>
      </c>
      <c r="O130" s="49">
        <f t="shared" ca="1" si="27"/>
        <v>0</v>
      </c>
      <c r="P130" s="7">
        <f t="shared" ca="1" si="28"/>
        <v>0</v>
      </c>
      <c r="Q130" s="7">
        <f t="shared" ca="1" si="29"/>
        <v>0</v>
      </c>
      <c r="R130" s="5">
        <f t="shared" ca="1" si="18"/>
        <v>-3.0084999532894738E-3</v>
      </c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x14ac:dyDescent="0.2">
      <c r="A131" s="39"/>
      <c r="B131" s="39"/>
      <c r="C131" s="39"/>
      <c r="D131" s="40">
        <f t="shared" si="19"/>
        <v>0</v>
      </c>
      <c r="E131" s="40">
        <f t="shared" si="19"/>
        <v>0</v>
      </c>
      <c r="F131" s="7">
        <f t="shared" si="20"/>
        <v>0</v>
      </c>
      <c r="G131" s="7">
        <f t="shared" si="20"/>
        <v>0</v>
      </c>
      <c r="H131" s="7">
        <f t="shared" si="21"/>
        <v>0</v>
      </c>
      <c r="I131" s="7">
        <f t="shared" si="22"/>
        <v>0</v>
      </c>
      <c r="J131" s="7">
        <f t="shared" si="23"/>
        <v>0</v>
      </c>
      <c r="K131" s="7">
        <f t="shared" si="24"/>
        <v>0</v>
      </c>
      <c r="L131" s="7">
        <f t="shared" si="25"/>
        <v>0</v>
      </c>
      <c r="M131" s="7">
        <f t="shared" ca="1" si="17"/>
        <v>3.0084999532894738E-3</v>
      </c>
      <c r="N131" s="7">
        <f t="shared" ca="1" si="26"/>
        <v>0</v>
      </c>
      <c r="O131" s="49">
        <f t="shared" ca="1" si="27"/>
        <v>0</v>
      </c>
      <c r="P131" s="7">
        <f t="shared" ca="1" si="28"/>
        <v>0</v>
      </c>
      <c r="Q131" s="7">
        <f t="shared" ca="1" si="29"/>
        <v>0</v>
      </c>
      <c r="R131" s="5">
        <f t="shared" ca="1" si="18"/>
        <v>-3.0084999532894738E-3</v>
      </c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x14ac:dyDescent="0.2">
      <c r="A132" s="39"/>
      <c r="B132" s="39"/>
      <c r="C132" s="39"/>
      <c r="D132" s="40">
        <f t="shared" si="19"/>
        <v>0</v>
      </c>
      <c r="E132" s="40">
        <f t="shared" si="19"/>
        <v>0</v>
      </c>
      <c r="F132" s="7">
        <f t="shared" si="20"/>
        <v>0</v>
      </c>
      <c r="G132" s="7">
        <f t="shared" si="20"/>
        <v>0</v>
      </c>
      <c r="H132" s="7">
        <f t="shared" si="21"/>
        <v>0</v>
      </c>
      <c r="I132" s="7">
        <f t="shared" si="22"/>
        <v>0</v>
      </c>
      <c r="J132" s="7">
        <f t="shared" si="23"/>
        <v>0</v>
      </c>
      <c r="K132" s="7">
        <f t="shared" si="24"/>
        <v>0</v>
      </c>
      <c r="L132" s="7">
        <f t="shared" si="25"/>
        <v>0</v>
      </c>
      <c r="M132" s="7">
        <f t="shared" ca="1" si="17"/>
        <v>3.0084999532894738E-3</v>
      </c>
      <c r="N132" s="7">
        <f t="shared" ca="1" si="26"/>
        <v>0</v>
      </c>
      <c r="O132" s="49">
        <f t="shared" ca="1" si="27"/>
        <v>0</v>
      </c>
      <c r="P132" s="7">
        <f t="shared" ca="1" si="28"/>
        <v>0</v>
      </c>
      <c r="Q132" s="7">
        <f t="shared" ca="1" si="29"/>
        <v>0</v>
      </c>
      <c r="R132" s="5">
        <f t="shared" ca="1" si="18"/>
        <v>-3.0084999532894738E-3</v>
      </c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x14ac:dyDescent="0.2">
      <c r="A133" s="39"/>
      <c r="B133" s="39"/>
      <c r="C133" s="39"/>
      <c r="D133" s="40">
        <f t="shared" si="19"/>
        <v>0</v>
      </c>
      <c r="E133" s="40">
        <f t="shared" si="19"/>
        <v>0</v>
      </c>
      <c r="F133" s="7">
        <f t="shared" si="20"/>
        <v>0</v>
      </c>
      <c r="G133" s="7">
        <f t="shared" si="20"/>
        <v>0</v>
      </c>
      <c r="H133" s="7">
        <f t="shared" si="21"/>
        <v>0</v>
      </c>
      <c r="I133" s="7">
        <f t="shared" si="22"/>
        <v>0</v>
      </c>
      <c r="J133" s="7">
        <f t="shared" si="23"/>
        <v>0</v>
      </c>
      <c r="K133" s="7">
        <f t="shared" si="24"/>
        <v>0</v>
      </c>
      <c r="L133" s="7">
        <f t="shared" si="25"/>
        <v>0</v>
      </c>
      <c r="M133" s="7">
        <f t="shared" ca="1" si="17"/>
        <v>3.0084999532894738E-3</v>
      </c>
      <c r="N133" s="7">
        <f t="shared" ca="1" si="26"/>
        <v>0</v>
      </c>
      <c r="O133" s="49">
        <f t="shared" ca="1" si="27"/>
        <v>0</v>
      </c>
      <c r="P133" s="7">
        <f t="shared" ca="1" si="28"/>
        <v>0</v>
      </c>
      <c r="Q133" s="7">
        <f t="shared" ca="1" si="29"/>
        <v>0</v>
      </c>
      <c r="R133" s="5">
        <f t="shared" ca="1" si="18"/>
        <v>-3.0084999532894738E-3</v>
      </c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x14ac:dyDescent="0.2">
      <c r="A134" s="39"/>
      <c r="B134" s="39"/>
      <c r="C134" s="39"/>
      <c r="D134" s="40">
        <f t="shared" si="19"/>
        <v>0</v>
      </c>
      <c r="E134" s="40">
        <f t="shared" si="19"/>
        <v>0</v>
      </c>
      <c r="F134" s="7">
        <f t="shared" si="20"/>
        <v>0</v>
      </c>
      <c r="G134" s="7">
        <f t="shared" si="20"/>
        <v>0</v>
      </c>
      <c r="H134" s="7">
        <f t="shared" si="21"/>
        <v>0</v>
      </c>
      <c r="I134" s="7">
        <f t="shared" si="22"/>
        <v>0</v>
      </c>
      <c r="J134" s="7">
        <f t="shared" si="23"/>
        <v>0</v>
      </c>
      <c r="K134" s="7">
        <f t="shared" si="24"/>
        <v>0</v>
      </c>
      <c r="L134" s="7">
        <f t="shared" si="25"/>
        <v>0</v>
      </c>
      <c r="M134" s="7">
        <f t="shared" ca="1" si="17"/>
        <v>3.0084999532894738E-3</v>
      </c>
      <c r="N134" s="7">
        <f t="shared" ca="1" si="26"/>
        <v>0</v>
      </c>
      <c r="O134" s="49">
        <f t="shared" ca="1" si="27"/>
        <v>0</v>
      </c>
      <c r="P134" s="7">
        <f t="shared" ca="1" si="28"/>
        <v>0</v>
      </c>
      <c r="Q134" s="7">
        <f t="shared" ca="1" si="29"/>
        <v>0</v>
      </c>
      <c r="R134" s="5">
        <f t="shared" ca="1" si="18"/>
        <v>-3.0084999532894738E-3</v>
      </c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x14ac:dyDescent="0.2">
      <c r="A135" s="39"/>
      <c r="B135" s="39"/>
      <c r="C135" s="39"/>
      <c r="D135" s="40">
        <f t="shared" si="19"/>
        <v>0</v>
      </c>
      <c r="E135" s="40">
        <f t="shared" si="19"/>
        <v>0</v>
      </c>
      <c r="F135" s="7">
        <f t="shared" si="20"/>
        <v>0</v>
      </c>
      <c r="G135" s="7">
        <f t="shared" si="20"/>
        <v>0</v>
      </c>
      <c r="H135" s="7">
        <f t="shared" si="21"/>
        <v>0</v>
      </c>
      <c r="I135" s="7">
        <f t="shared" si="22"/>
        <v>0</v>
      </c>
      <c r="J135" s="7">
        <f t="shared" si="23"/>
        <v>0</v>
      </c>
      <c r="K135" s="7">
        <f t="shared" si="24"/>
        <v>0</v>
      </c>
      <c r="L135" s="7">
        <f t="shared" si="25"/>
        <v>0</v>
      </c>
      <c r="M135" s="7">
        <f t="shared" ca="1" si="17"/>
        <v>3.0084999532894738E-3</v>
      </c>
      <c r="N135" s="7">
        <f t="shared" ca="1" si="26"/>
        <v>0</v>
      </c>
      <c r="O135" s="49">
        <f t="shared" ca="1" si="27"/>
        <v>0</v>
      </c>
      <c r="P135" s="7">
        <f t="shared" ca="1" si="28"/>
        <v>0</v>
      </c>
      <c r="Q135" s="7">
        <f t="shared" ca="1" si="29"/>
        <v>0</v>
      </c>
      <c r="R135" s="5">
        <f t="shared" ca="1" si="18"/>
        <v>-3.0084999532894738E-3</v>
      </c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x14ac:dyDescent="0.2">
      <c r="A136" s="39"/>
      <c r="B136" s="39"/>
      <c r="C136" s="39"/>
      <c r="D136" s="40">
        <f t="shared" si="19"/>
        <v>0</v>
      </c>
      <c r="E136" s="40">
        <f t="shared" si="19"/>
        <v>0</v>
      </c>
      <c r="F136" s="7">
        <f t="shared" si="20"/>
        <v>0</v>
      </c>
      <c r="G136" s="7">
        <f t="shared" si="20"/>
        <v>0</v>
      </c>
      <c r="H136" s="7">
        <f t="shared" si="21"/>
        <v>0</v>
      </c>
      <c r="I136" s="7">
        <f t="shared" si="22"/>
        <v>0</v>
      </c>
      <c r="J136" s="7">
        <f t="shared" si="23"/>
        <v>0</v>
      </c>
      <c r="K136" s="7">
        <f t="shared" si="24"/>
        <v>0</v>
      </c>
      <c r="L136" s="7">
        <f t="shared" si="25"/>
        <v>0</v>
      </c>
      <c r="M136" s="7">
        <f t="shared" ca="1" si="17"/>
        <v>3.0084999532894738E-3</v>
      </c>
      <c r="N136" s="7">
        <f t="shared" ca="1" si="26"/>
        <v>0</v>
      </c>
      <c r="O136" s="49">
        <f t="shared" ca="1" si="27"/>
        <v>0</v>
      </c>
      <c r="P136" s="7">
        <f t="shared" ca="1" si="28"/>
        <v>0</v>
      </c>
      <c r="Q136" s="7">
        <f t="shared" ca="1" si="29"/>
        <v>0</v>
      </c>
      <c r="R136" s="5">
        <f t="shared" ca="1" si="18"/>
        <v>-3.0084999532894738E-3</v>
      </c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x14ac:dyDescent="0.2">
      <c r="A137" s="39"/>
      <c r="B137" s="39"/>
      <c r="C137" s="39"/>
      <c r="D137" s="40">
        <f t="shared" si="19"/>
        <v>0</v>
      </c>
      <c r="E137" s="40">
        <f t="shared" si="19"/>
        <v>0</v>
      </c>
      <c r="F137" s="7">
        <f t="shared" si="20"/>
        <v>0</v>
      </c>
      <c r="G137" s="7">
        <f t="shared" si="20"/>
        <v>0</v>
      </c>
      <c r="H137" s="7">
        <f t="shared" si="21"/>
        <v>0</v>
      </c>
      <c r="I137" s="7">
        <f t="shared" si="22"/>
        <v>0</v>
      </c>
      <c r="J137" s="7">
        <f t="shared" si="23"/>
        <v>0</v>
      </c>
      <c r="K137" s="7">
        <f t="shared" si="24"/>
        <v>0</v>
      </c>
      <c r="L137" s="7">
        <f t="shared" si="25"/>
        <v>0</v>
      </c>
      <c r="M137" s="7">
        <f t="shared" ca="1" si="17"/>
        <v>3.0084999532894738E-3</v>
      </c>
      <c r="N137" s="7">
        <f t="shared" ca="1" si="26"/>
        <v>0</v>
      </c>
      <c r="O137" s="49">
        <f t="shared" ca="1" si="27"/>
        <v>0</v>
      </c>
      <c r="P137" s="7">
        <f t="shared" ca="1" si="28"/>
        <v>0</v>
      </c>
      <c r="Q137" s="7">
        <f t="shared" ca="1" si="29"/>
        <v>0</v>
      </c>
      <c r="R137" s="5">
        <f t="shared" ca="1" si="18"/>
        <v>-3.0084999532894738E-3</v>
      </c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x14ac:dyDescent="0.2">
      <c r="A138" s="39"/>
      <c r="B138" s="39"/>
      <c r="C138" s="39"/>
      <c r="D138" s="40">
        <f t="shared" si="19"/>
        <v>0</v>
      </c>
      <c r="E138" s="40">
        <f t="shared" si="19"/>
        <v>0</v>
      </c>
      <c r="F138" s="7">
        <f t="shared" si="20"/>
        <v>0</v>
      </c>
      <c r="G138" s="7">
        <f t="shared" si="20"/>
        <v>0</v>
      </c>
      <c r="H138" s="7">
        <f t="shared" si="21"/>
        <v>0</v>
      </c>
      <c r="I138" s="7">
        <f t="shared" si="22"/>
        <v>0</v>
      </c>
      <c r="J138" s="7">
        <f t="shared" si="23"/>
        <v>0</v>
      </c>
      <c r="K138" s="7">
        <f t="shared" si="24"/>
        <v>0</v>
      </c>
      <c r="L138" s="7">
        <f t="shared" si="25"/>
        <v>0</v>
      </c>
      <c r="M138" s="7">
        <f t="shared" ca="1" si="17"/>
        <v>3.0084999532894738E-3</v>
      </c>
      <c r="N138" s="7">
        <f t="shared" ca="1" si="26"/>
        <v>0</v>
      </c>
      <c r="O138" s="49">
        <f t="shared" ca="1" si="27"/>
        <v>0</v>
      </c>
      <c r="P138" s="7">
        <f t="shared" ca="1" si="28"/>
        <v>0</v>
      </c>
      <c r="Q138" s="7">
        <f t="shared" ca="1" si="29"/>
        <v>0</v>
      </c>
      <c r="R138" s="5">
        <f t="shared" ca="1" si="18"/>
        <v>-3.0084999532894738E-3</v>
      </c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x14ac:dyDescent="0.2">
      <c r="A139" s="39"/>
      <c r="B139" s="39"/>
      <c r="C139" s="39"/>
      <c r="D139" s="40">
        <f t="shared" si="19"/>
        <v>0</v>
      </c>
      <c r="E139" s="40">
        <f t="shared" si="19"/>
        <v>0</v>
      </c>
      <c r="F139" s="7">
        <f t="shared" si="20"/>
        <v>0</v>
      </c>
      <c r="G139" s="7">
        <f t="shared" si="20"/>
        <v>0</v>
      </c>
      <c r="H139" s="7">
        <f t="shared" si="21"/>
        <v>0</v>
      </c>
      <c r="I139" s="7">
        <f t="shared" si="22"/>
        <v>0</v>
      </c>
      <c r="J139" s="7">
        <f t="shared" si="23"/>
        <v>0</v>
      </c>
      <c r="K139" s="7">
        <f t="shared" si="24"/>
        <v>0</v>
      </c>
      <c r="L139" s="7">
        <f t="shared" si="25"/>
        <v>0</v>
      </c>
      <c r="M139" s="7">
        <f t="shared" ca="1" si="17"/>
        <v>3.0084999532894738E-3</v>
      </c>
      <c r="N139" s="7">
        <f t="shared" ca="1" si="26"/>
        <v>0</v>
      </c>
      <c r="O139" s="49">
        <f t="shared" ca="1" si="27"/>
        <v>0</v>
      </c>
      <c r="P139" s="7">
        <f t="shared" ca="1" si="28"/>
        <v>0</v>
      </c>
      <c r="Q139" s="7">
        <f t="shared" ca="1" si="29"/>
        <v>0</v>
      </c>
      <c r="R139" s="5">
        <f t="shared" ca="1" si="18"/>
        <v>-3.0084999532894738E-3</v>
      </c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x14ac:dyDescent="0.2">
      <c r="A140" s="39"/>
      <c r="B140" s="39"/>
      <c r="C140" s="39"/>
      <c r="D140" s="40">
        <f t="shared" si="19"/>
        <v>0</v>
      </c>
      <c r="E140" s="40">
        <f t="shared" si="19"/>
        <v>0</v>
      </c>
      <c r="F140" s="7">
        <f t="shared" si="20"/>
        <v>0</v>
      </c>
      <c r="G140" s="7">
        <f t="shared" si="20"/>
        <v>0</v>
      </c>
      <c r="H140" s="7">
        <f t="shared" si="21"/>
        <v>0</v>
      </c>
      <c r="I140" s="7">
        <f t="shared" si="22"/>
        <v>0</v>
      </c>
      <c r="J140" s="7">
        <f t="shared" si="23"/>
        <v>0</v>
      </c>
      <c r="K140" s="7">
        <f t="shared" si="24"/>
        <v>0</v>
      </c>
      <c r="L140" s="7">
        <f t="shared" si="25"/>
        <v>0</v>
      </c>
      <c r="M140" s="7">
        <f t="shared" ca="1" si="17"/>
        <v>3.0084999532894738E-3</v>
      </c>
      <c r="N140" s="7">
        <f t="shared" ca="1" si="26"/>
        <v>0</v>
      </c>
      <c r="O140" s="49">
        <f t="shared" ca="1" si="27"/>
        <v>0</v>
      </c>
      <c r="P140" s="7">
        <f t="shared" ca="1" si="28"/>
        <v>0</v>
      </c>
      <c r="Q140" s="7">
        <f t="shared" ca="1" si="29"/>
        <v>0</v>
      </c>
      <c r="R140" s="5">
        <f t="shared" ca="1" si="18"/>
        <v>-3.0084999532894738E-3</v>
      </c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x14ac:dyDescent="0.2">
      <c r="A141" s="39"/>
      <c r="B141" s="39"/>
      <c r="C141" s="39"/>
      <c r="D141" s="40">
        <f t="shared" si="19"/>
        <v>0</v>
      </c>
      <c r="E141" s="40">
        <f t="shared" si="19"/>
        <v>0</v>
      </c>
      <c r="F141" s="7">
        <f t="shared" si="20"/>
        <v>0</v>
      </c>
      <c r="G141" s="7">
        <f t="shared" si="20"/>
        <v>0</v>
      </c>
      <c r="H141" s="7">
        <f t="shared" si="21"/>
        <v>0</v>
      </c>
      <c r="I141" s="7">
        <f t="shared" si="22"/>
        <v>0</v>
      </c>
      <c r="J141" s="7">
        <f t="shared" si="23"/>
        <v>0</v>
      </c>
      <c r="K141" s="7">
        <f t="shared" si="24"/>
        <v>0</v>
      </c>
      <c r="L141" s="7">
        <f t="shared" si="25"/>
        <v>0</v>
      </c>
      <c r="M141" s="7">
        <f t="shared" ca="1" si="17"/>
        <v>3.0084999532894738E-3</v>
      </c>
      <c r="N141" s="7">
        <f t="shared" ca="1" si="26"/>
        <v>0</v>
      </c>
      <c r="O141" s="49">
        <f t="shared" ca="1" si="27"/>
        <v>0</v>
      </c>
      <c r="P141" s="7">
        <f t="shared" ca="1" si="28"/>
        <v>0</v>
      </c>
      <c r="Q141" s="7">
        <f t="shared" ca="1" si="29"/>
        <v>0</v>
      </c>
      <c r="R141" s="5">
        <f t="shared" ca="1" si="18"/>
        <v>-3.0084999532894738E-3</v>
      </c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x14ac:dyDescent="0.2">
      <c r="A142" s="39"/>
      <c r="B142" s="39"/>
      <c r="C142" s="39"/>
      <c r="D142" s="40">
        <f t="shared" si="19"/>
        <v>0</v>
      </c>
      <c r="E142" s="40">
        <f t="shared" si="19"/>
        <v>0</v>
      </c>
      <c r="F142" s="7">
        <f t="shared" si="20"/>
        <v>0</v>
      </c>
      <c r="G142" s="7">
        <f t="shared" si="20"/>
        <v>0</v>
      </c>
      <c r="H142" s="7">
        <f t="shared" si="21"/>
        <v>0</v>
      </c>
      <c r="I142" s="7">
        <f t="shared" si="22"/>
        <v>0</v>
      </c>
      <c r="J142" s="7">
        <f t="shared" si="23"/>
        <v>0</v>
      </c>
      <c r="K142" s="7">
        <f t="shared" si="24"/>
        <v>0</v>
      </c>
      <c r="L142" s="7">
        <f t="shared" si="25"/>
        <v>0</v>
      </c>
      <c r="M142" s="7">
        <f t="shared" ca="1" si="17"/>
        <v>3.0084999532894738E-3</v>
      </c>
      <c r="N142" s="7">
        <f t="shared" ca="1" si="26"/>
        <v>0</v>
      </c>
      <c r="O142" s="49">
        <f t="shared" ca="1" si="27"/>
        <v>0</v>
      </c>
      <c r="P142" s="7">
        <f t="shared" ca="1" si="28"/>
        <v>0</v>
      </c>
      <c r="Q142" s="7">
        <f t="shared" ca="1" si="29"/>
        <v>0</v>
      </c>
      <c r="R142" s="5">
        <f t="shared" ca="1" si="18"/>
        <v>-3.0084999532894738E-3</v>
      </c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x14ac:dyDescent="0.2">
      <c r="A143" s="39"/>
      <c r="B143" s="39"/>
      <c r="C143" s="39"/>
      <c r="D143" s="40">
        <f t="shared" si="19"/>
        <v>0</v>
      </c>
      <c r="E143" s="40">
        <f t="shared" si="19"/>
        <v>0</v>
      </c>
      <c r="F143" s="7">
        <f t="shared" si="20"/>
        <v>0</v>
      </c>
      <c r="G143" s="7">
        <f t="shared" si="20"/>
        <v>0</v>
      </c>
      <c r="H143" s="7">
        <f t="shared" si="21"/>
        <v>0</v>
      </c>
      <c r="I143" s="7">
        <f t="shared" si="22"/>
        <v>0</v>
      </c>
      <c r="J143" s="7">
        <f t="shared" si="23"/>
        <v>0</v>
      </c>
      <c r="K143" s="7">
        <f t="shared" si="24"/>
        <v>0</v>
      </c>
      <c r="L143" s="7">
        <f t="shared" si="25"/>
        <v>0</v>
      </c>
      <c r="M143" s="7">
        <f t="shared" ca="1" si="17"/>
        <v>3.0084999532894738E-3</v>
      </c>
      <c r="N143" s="7">
        <f t="shared" ca="1" si="26"/>
        <v>0</v>
      </c>
      <c r="O143" s="49">
        <f t="shared" ca="1" si="27"/>
        <v>0</v>
      </c>
      <c r="P143" s="7">
        <f t="shared" ca="1" si="28"/>
        <v>0</v>
      </c>
      <c r="Q143" s="7">
        <f t="shared" ca="1" si="29"/>
        <v>0</v>
      </c>
      <c r="R143" s="5">
        <f t="shared" ca="1" si="18"/>
        <v>-3.0084999532894738E-3</v>
      </c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x14ac:dyDescent="0.2">
      <c r="A144" s="39"/>
      <c r="B144" s="39"/>
      <c r="C144" s="39"/>
      <c r="D144" s="40">
        <f t="shared" si="19"/>
        <v>0</v>
      </c>
      <c r="E144" s="40">
        <f t="shared" si="19"/>
        <v>0</v>
      </c>
      <c r="F144" s="7">
        <f t="shared" si="20"/>
        <v>0</v>
      </c>
      <c r="G144" s="7">
        <f t="shared" si="20"/>
        <v>0</v>
      </c>
      <c r="H144" s="7">
        <f t="shared" si="21"/>
        <v>0</v>
      </c>
      <c r="I144" s="7">
        <f t="shared" si="22"/>
        <v>0</v>
      </c>
      <c r="J144" s="7">
        <f t="shared" si="23"/>
        <v>0</v>
      </c>
      <c r="K144" s="7">
        <f t="shared" si="24"/>
        <v>0</v>
      </c>
      <c r="L144" s="7">
        <f t="shared" si="25"/>
        <v>0</v>
      </c>
      <c r="M144" s="7">
        <f t="shared" ca="1" si="17"/>
        <v>3.0084999532894738E-3</v>
      </c>
      <c r="N144" s="7">
        <f t="shared" ca="1" si="26"/>
        <v>0</v>
      </c>
      <c r="O144" s="49">
        <f t="shared" ca="1" si="27"/>
        <v>0</v>
      </c>
      <c r="P144" s="7">
        <f t="shared" ca="1" si="28"/>
        <v>0</v>
      </c>
      <c r="Q144" s="7">
        <f t="shared" ca="1" si="29"/>
        <v>0</v>
      </c>
      <c r="R144" s="5">
        <f t="shared" ca="1" si="18"/>
        <v>-3.0084999532894738E-3</v>
      </c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x14ac:dyDescent="0.2">
      <c r="A145" s="39"/>
      <c r="B145" s="39"/>
      <c r="C145" s="39"/>
      <c r="D145" s="40">
        <f t="shared" ref="D145:E208" si="30">A145/A$18</f>
        <v>0</v>
      </c>
      <c r="E145" s="40">
        <f t="shared" si="30"/>
        <v>0</v>
      </c>
      <c r="F145" s="7">
        <f t="shared" ref="F145:G208" si="31">$C145*D145</f>
        <v>0</v>
      </c>
      <c r="G145" s="7">
        <f t="shared" si="31"/>
        <v>0</v>
      </c>
      <c r="H145" s="7">
        <f t="shared" si="21"/>
        <v>0</v>
      </c>
      <c r="I145" s="7">
        <f t="shared" si="22"/>
        <v>0</v>
      </c>
      <c r="J145" s="7">
        <f t="shared" si="23"/>
        <v>0</v>
      </c>
      <c r="K145" s="7">
        <f t="shared" si="24"/>
        <v>0</v>
      </c>
      <c r="L145" s="7">
        <f t="shared" si="25"/>
        <v>0</v>
      </c>
      <c r="M145" s="7">
        <f t="shared" ca="1" si="17"/>
        <v>3.0084999532894738E-3</v>
      </c>
      <c r="N145" s="7">
        <f t="shared" ca="1" si="26"/>
        <v>0</v>
      </c>
      <c r="O145" s="49">
        <f t="shared" ca="1" si="27"/>
        <v>0</v>
      </c>
      <c r="P145" s="7">
        <f t="shared" ca="1" si="28"/>
        <v>0</v>
      </c>
      <c r="Q145" s="7">
        <f t="shared" ca="1" si="29"/>
        <v>0</v>
      </c>
      <c r="R145" s="5">
        <f t="shared" ca="1" si="18"/>
        <v>-3.0084999532894738E-3</v>
      </c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x14ac:dyDescent="0.2">
      <c r="A146" s="39"/>
      <c r="B146" s="39"/>
      <c r="C146" s="39"/>
      <c r="D146" s="40">
        <f t="shared" si="30"/>
        <v>0</v>
      </c>
      <c r="E146" s="40">
        <f t="shared" si="30"/>
        <v>0</v>
      </c>
      <c r="F146" s="7">
        <f t="shared" si="31"/>
        <v>0</v>
      </c>
      <c r="G146" s="7">
        <f t="shared" si="31"/>
        <v>0</v>
      </c>
      <c r="H146" s="7">
        <f t="shared" si="21"/>
        <v>0</v>
      </c>
      <c r="I146" s="7">
        <f t="shared" si="22"/>
        <v>0</v>
      </c>
      <c r="J146" s="7">
        <f t="shared" si="23"/>
        <v>0</v>
      </c>
      <c r="K146" s="7">
        <f t="shared" si="24"/>
        <v>0</v>
      </c>
      <c r="L146" s="7">
        <f t="shared" si="25"/>
        <v>0</v>
      </c>
      <c r="M146" s="7">
        <f t="shared" ca="1" si="17"/>
        <v>3.0084999532894738E-3</v>
      </c>
      <c r="N146" s="7">
        <f t="shared" ca="1" si="26"/>
        <v>0</v>
      </c>
      <c r="O146" s="49">
        <f t="shared" ca="1" si="27"/>
        <v>0</v>
      </c>
      <c r="P146" s="7">
        <f t="shared" ca="1" si="28"/>
        <v>0</v>
      </c>
      <c r="Q146" s="7">
        <f t="shared" ca="1" si="29"/>
        <v>0</v>
      </c>
      <c r="R146" s="5">
        <f t="shared" ca="1" si="18"/>
        <v>-3.0084999532894738E-3</v>
      </c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x14ac:dyDescent="0.2">
      <c r="A147" s="39"/>
      <c r="B147" s="39"/>
      <c r="C147" s="39"/>
      <c r="D147" s="40">
        <f t="shared" si="30"/>
        <v>0</v>
      </c>
      <c r="E147" s="40">
        <f t="shared" si="30"/>
        <v>0</v>
      </c>
      <c r="F147" s="7">
        <f t="shared" si="31"/>
        <v>0</v>
      </c>
      <c r="G147" s="7">
        <f t="shared" si="31"/>
        <v>0</v>
      </c>
      <c r="H147" s="7">
        <f t="shared" si="21"/>
        <v>0</v>
      </c>
      <c r="I147" s="7">
        <f t="shared" si="22"/>
        <v>0</v>
      </c>
      <c r="J147" s="7">
        <f t="shared" si="23"/>
        <v>0</v>
      </c>
      <c r="K147" s="7">
        <f t="shared" si="24"/>
        <v>0</v>
      </c>
      <c r="L147" s="7">
        <f t="shared" si="25"/>
        <v>0</v>
      </c>
      <c r="M147" s="7">
        <f t="shared" ca="1" si="17"/>
        <v>3.0084999532894738E-3</v>
      </c>
      <c r="N147" s="7">
        <f t="shared" ca="1" si="26"/>
        <v>0</v>
      </c>
      <c r="O147" s="49">
        <f t="shared" ca="1" si="27"/>
        <v>0</v>
      </c>
      <c r="P147" s="7">
        <f t="shared" ca="1" si="28"/>
        <v>0</v>
      </c>
      <c r="Q147" s="7">
        <f t="shared" ca="1" si="29"/>
        <v>0</v>
      </c>
      <c r="R147" s="5">
        <f t="shared" ca="1" si="18"/>
        <v>-3.0084999532894738E-3</v>
      </c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x14ac:dyDescent="0.2">
      <c r="A148" s="39"/>
      <c r="B148" s="39"/>
      <c r="C148" s="39"/>
      <c r="D148" s="40">
        <f t="shared" si="30"/>
        <v>0</v>
      </c>
      <c r="E148" s="40">
        <f t="shared" si="30"/>
        <v>0</v>
      </c>
      <c r="F148" s="7">
        <f t="shared" si="31"/>
        <v>0</v>
      </c>
      <c r="G148" s="7">
        <f t="shared" si="31"/>
        <v>0</v>
      </c>
      <c r="H148" s="7">
        <f t="shared" si="21"/>
        <v>0</v>
      </c>
      <c r="I148" s="7">
        <f t="shared" si="22"/>
        <v>0</v>
      </c>
      <c r="J148" s="7">
        <f t="shared" si="23"/>
        <v>0</v>
      </c>
      <c r="K148" s="7">
        <f t="shared" si="24"/>
        <v>0</v>
      </c>
      <c r="L148" s="7">
        <f t="shared" si="25"/>
        <v>0</v>
      </c>
      <c r="M148" s="7">
        <f t="shared" ca="1" si="17"/>
        <v>3.0084999532894738E-3</v>
      </c>
      <c r="N148" s="7">
        <f t="shared" ca="1" si="26"/>
        <v>0</v>
      </c>
      <c r="O148" s="49">
        <f t="shared" ca="1" si="27"/>
        <v>0</v>
      </c>
      <c r="P148" s="7">
        <f t="shared" ca="1" si="28"/>
        <v>0</v>
      </c>
      <c r="Q148" s="7">
        <f t="shared" ca="1" si="29"/>
        <v>0</v>
      </c>
      <c r="R148" s="5">
        <f t="shared" ca="1" si="18"/>
        <v>-3.0084999532894738E-3</v>
      </c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x14ac:dyDescent="0.2">
      <c r="A149" s="39"/>
      <c r="B149" s="39"/>
      <c r="C149" s="39"/>
      <c r="D149" s="40">
        <f t="shared" si="30"/>
        <v>0</v>
      </c>
      <c r="E149" s="40">
        <f t="shared" si="30"/>
        <v>0</v>
      </c>
      <c r="F149" s="7">
        <f t="shared" si="31"/>
        <v>0</v>
      </c>
      <c r="G149" s="7">
        <f t="shared" si="31"/>
        <v>0</v>
      </c>
      <c r="H149" s="7">
        <f t="shared" si="21"/>
        <v>0</v>
      </c>
      <c r="I149" s="7">
        <f t="shared" si="22"/>
        <v>0</v>
      </c>
      <c r="J149" s="7">
        <f t="shared" si="23"/>
        <v>0</v>
      </c>
      <c r="K149" s="7">
        <f t="shared" si="24"/>
        <v>0</v>
      </c>
      <c r="L149" s="7">
        <f t="shared" si="25"/>
        <v>0</v>
      </c>
      <c r="M149" s="7">
        <f t="shared" ref="M149:M212" ca="1" si="32">+E$4+E$5*D149+E$6*D149^2</f>
        <v>3.0084999532894738E-3</v>
      </c>
      <c r="N149" s="7">
        <f t="shared" ca="1" si="26"/>
        <v>0</v>
      </c>
      <c r="O149" s="49">
        <f t="shared" ca="1" si="27"/>
        <v>0</v>
      </c>
      <c r="P149" s="7">
        <f t="shared" ca="1" si="28"/>
        <v>0</v>
      </c>
      <c r="Q149" s="7">
        <f t="shared" ca="1" si="29"/>
        <v>0</v>
      </c>
      <c r="R149" s="5">
        <f t="shared" ref="R149:R212" ca="1" si="33">+E149-M149</f>
        <v>-3.0084999532894738E-3</v>
      </c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x14ac:dyDescent="0.2">
      <c r="A150" s="39"/>
      <c r="B150" s="39"/>
      <c r="C150" s="39"/>
      <c r="D150" s="40">
        <f t="shared" si="30"/>
        <v>0</v>
      </c>
      <c r="E150" s="40">
        <f t="shared" si="30"/>
        <v>0</v>
      </c>
      <c r="F150" s="7">
        <f t="shared" si="31"/>
        <v>0</v>
      </c>
      <c r="G150" s="7">
        <f t="shared" si="31"/>
        <v>0</v>
      </c>
      <c r="H150" s="7">
        <f t="shared" ref="H150:H213" si="34">C150*D150*D150</f>
        <v>0</v>
      </c>
      <c r="I150" s="7">
        <f t="shared" ref="I150:I213" si="35">C150*D150*D150*D150</f>
        <v>0</v>
      </c>
      <c r="J150" s="7">
        <f t="shared" ref="J150:J213" si="36">C150*D150*D150*D150*D150</f>
        <v>0</v>
      </c>
      <c r="K150" s="7">
        <f t="shared" ref="K150:K213" si="37">C150*E150*D150</f>
        <v>0</v>
      </c>
      <c r="L150" s="7">
        <f t="shared" ref="L150:L213" si="38">C150*E150*D150*D150</f>
        <v>0</v>
      </c>
      <c r="M150" s="7">
        <f t="shared" ca="1" si="32"/>
        <v>3.0084999532894738E-3</v>
      </c>
      <c r="N150" s="7">
        <f t="shared" ref="N150:N213" ca="1" si="39">C150*(M150-E150)^2</f>
        <v>0</v>
      </c>
      <c r="O150" s="49">
        <f t="shared" ref="O150:O213" ca="1" si="40">(C150*O$1-O$2*F150+O$3*H150)^2</f>
        <v>0</v>
      </c>
      <c r="P150" s="7">
        <f t="shared" ref="P150:P213" ca="1" si="41">(-C150*O$2+O$4*F150-O$5*H150)^2</f>
        <v>0</v>
      </c>
      <c r="Q150" s="7">
        <f t="shared" ref="Q150:Q213" ca="1" si="42">+(C150*O$3-F150*O$5+H150*O$6)^2</f>
        <v>0</v>
      </c>
      <c r="R150" s="5">
        <f t="shared" ca="1" si="33"/>
        <v>-3.0084999532894738E-3</v>
      </c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x14ac:dyDescent="0.2">
      <c r="A151" s="39"/>
      <c r="B151" s="39"/>
      <c r="C151" s="39"/>
      <c r="D151" s="40">
        <f t="shared" si="30"/>
        <v>0</v>
      </c>
      <c r="E151" s="40">
        <f t="shared" si="30"/>
        <v>0</v>
      </c>
      <c r="F151" s="7">
        <f t="shared" si="31"/>
        <v>0</v>
      </c>
      <c r="G151" s="7">
        <f t="shared" si="31"/>
        <v>0</v>
      </c>
      <c r="H151" s="7">
        <f t="shared" si="34"/>
        <v>0</v>
      </c>
      <c r="I151" s="7">
        <f t="shared" si="35"/>
        <v>0</v>
      </c>
      <c r="J151" s="7">
        <f t="shared" si="36"/>
        <v>0</v>
      </c>
      <c r="K151" s="7">
        <f t="shared" si="37"/>
        <v>0</v>
      </c>
      <c r="L151" s="7">
        <f t="shared" si="38"/>
        <v>0</v>
      </c>
      <c r="M151" s="7">
        <f t="shared" ca="1" si="32"/>
        <v>3.0084999532894738E-3</v>
      </c>
      <c r="N151" s="7">
        <f t="shared" ca="1" si="39"/>
        <v>0</v>
      </c>
      <c r="O151" s="49">
        <f t="shared" ca="1" si="40"/>
        <v>0</v>
      </c>
      <c r="P151" s="7">
        <f t="shared" ca="1" si="41"/>
        <v>0</v>
      </c>
      <c r="Q151" s="7">
        <f t="shared" ca="1" si="42"/>
        <v>0</v>
      </c>
      <c r="R151" s="5">
        <f t="shared" ca="1" si="33"/>
        <v>-3.0084999532894738E-3</v>
      </c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x14ac:dyDescent="0.2">
      <c r="A152" s="39"/>
      <c r="B152" s="39"/>
      <c r="C152" s="39"/>
      <c r="D152" s="40">
        <f t="shared" si="30"/>
        <v>0</v>
      </c>
      <c r="E152" s="40">
        <f t="shared" si="30"/>
        <v>0</v>
      </c>
      <c r="F152" s="7">
        <f t="shared" si="31"/>
        <v>0</v>
      </c>
      <c r="G152" s="7">
        <f t="shared" si="31"/>
        <v>0</v>
      </c>
      <c r="H152" s="7">
        <f t="shared" si="34"/>
        <v>0</v>
      </c>
      <c r="I152" s="7">
        <f t="shared" si="35"/>
        <v>0</v>
      </c>
      <c r="J152" s="7">
        <f t="shared" si="36"/>
        <v>0</v>
      </c>
      <c r="K152" s="7">
        <f t="shared" si="37"/>
        <v>0</v>
      </c>
      <c r="L152" s="7">
        <f t="shared" si="38"/>
        <v>0</v>
      </c>
      <c r="M152" s="7">
        <f t="shared" ca="1" si="32"/>
        <v>3.0084999532894738E-3</v>
      </c>
      <c r="N152" s="7">
        <f t="shared" ca="1" si="39"/>
        <v>0</v>
      </c>
      <c r="O152" s="49">
        <f t="shared" ca="1" si="40"/>
        <v>0</v>
      </c>
      <c r="P152" s="7">
        <f t="shared" ca="1" si="41"/>
        <v>0</v>
      </c>
      <c r="Q152" s="7">
        <f t="shared" ca="1" si="42"/>
        <v>0</v>
      </c>
      <c r="R152" s="5">
        <f t="shared" ca="1" si="33"/>
        <v>-3.0084999532894738E-3</v>
      </c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x14ac:dyDescent="0.2">
      <c r="A153" s="39"/>
      <c r="B153" s="39"/>
      <c r="C153" s="39"/>
      <c r="D153" s="40">
        <f t="shared" si="30"/>
        <v>0</v>
      </c>
      <c r="E153" s="40">
        <f t="shared" si="30"/>
        <v>0</v>
      </c>
      <c r="F153" s="7">
        <f t="shared" si="31"/>
        <v>0</v>
      </c>
      <c r="G153" s="7">
        <f t="shared" si="31"/>
        <v>0</v>
      </c>
      <c r="H153" s="7">
        <f t="shared" si="34"/>
        <v>0</v>
      </c>
      <c r="I153" s="7">
        <f t="shared" si="35"/>
        <v>0</v>
      </c>
      <c r="J153" s="7">
        <f t="shared" si="36"/>
        <v>0</v>
      </c>
      <c r="K153" s="7">
        <f t="shared" si="37"/>
        <v>0</v>
      </c>
      <c r="L153" s="7">
        <f t="shared" si="38"/>
        <v>0</v>
      </c>
      <c r="M153" s="7">
        <f t="shared" ca="1" si="32"/>
        <v>3.0084999532894738E-3</v>
      </c>
      <c r="N153" s="7">
        <f t="shared" ca="1" si="39"/>
        <v>0</v>
      </c>
      <c r="O153" s="49">
        <f t="shared" ca="1" si="40"/>
        <v>0</v>
      </c>
      <c r="P153" s="7">
        <f t="shared" ca="1" si="41"/>
        <v>0</v>
      </c>
      <c r="Q153" s="7">
        <f t="shared" ca="1" si="42"/>
        <v>0</v>
      </c>
      <c r="R153" s="5">
        <f t="shared" ca="1" si="33"/>
        <v>-3.0084999532894738E-3</v>
      </c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x14ac:dyDescent="0.2">
      <c r="A154" s="39"/>
      <c r="B154" s="39"/>
      <c r="C154" s="39"/>
      <c r="D154" s="40">
        <f t="shared" si="30"/>
        <v>0</v>
      </c>
      <c r="E154" s="40">
        <f t="shared" si="30"/>
        <v>0</v>
      </c>
      <c r="F154" s="7">
        <f t="shared" si="31"/>
        <v>0</v>
      </c>
      <c r="G154" s="7">
        <f t="shared" si="31"/>
        <v>0</v>
      </c>
      <c r="H154" s="7">
        <f t="shared" si="34"/>
        <v>0</v>
      </c>
      <c r="I154" s="7">
        <f t="shared" si="35"/>
        <v>0</v>
      </c>
      <c r="J154" s="7">
        <f t="shared" si="36"/>
        <v>0</v>
      </c>
      <c r="K154" s="7">
        <f t="shared" si="37"/>
        <v>0</v>
      </c>
      <c r="L154" s="7">
        <f t="shared" si="38"/>
        <v>0</v>
      </c>
      <c r="M154" s="7">
        <f t="shared" ca="1" si="32"/>
        <v>3.0084999532894738E-3</v>
      </c>
      <c r="N154" s="7">
        <f t="shared" ca="1" si="39"/>
        <v>0</v>
      </c>
      <c r="O154" s="49">
        <f t="shared" ca="1" si="40"/>
        <v>0</v>
      </c>
      <c r="P154" s="7">
        <f t="shared" ca="1" si="41"/>
        <v>0</v>
      </c>
      <c r="Q154" s="7">
        <f t="shared" ca="1" si="42"/>
        <v>0</v>
      </c>
      <c r="R154" s="5">
        <f t="shared" ca="1" si="33"/>
        <v>-3.0084999532894738E-3</v>
      </c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x14ac:dyDescent="0.2">
      <c r="A155" s="39"/>
      <c r="B155" s="39"/>
      <c r="C155" s="39"/>
      <c r="D155" s="40">
        <f t="shared" si="30"/>
        <v>0</v>
      </c>
      <c r="E155" s="40">
        <f t="shared" si="30"/>
        <v>0</v>
      </c>
      <c r="F155" s="7">
        <f t="shared" si="31"/>
        <v>0</v>
      </c>
      <c r="G155" s="7">
        <f t="shared" si="31"/>
        <v>0</v>
      </c>
      <c r="H155" s="7">
        <f t="shared" si="34"/>
        <v>0</v>
      </c>
      <c r="I155" s="7">
        <f t="shared" si="35"/>
        <v>0</v>
      </c>
      <c r="J155" s="7">
        <f t="shared" si="36"/>
        <v>0</v>
      </c>
      <c r="K155" s="7">
        <f t="shared" si="37"/>
        <v>0</v>
      </c>
      <c r="L155" s="7">
        <f t="shared" si="38"/>
        <v>0</v>
      </c>
      <c r="M155" s="7">
        <f t="shared" ca="1" si="32"/>
        <v>3.0084999532894738E-3</v>
      </c>
      <c r="N155" s="7">
        <f t="shared" ca="1" si="39"/>
        <v>0</v>
      </c>
      <c r="O155" s="49">
        <f t="shared" ca="1" si="40"/>
        <v>0</v>
      </c>
      <c r="P155" s="7">
        <f t="shared" ca="1" si="41"/>
        <v>0</v>
      </c>
      <c r="Q155" s="7">
        <f t="shared" ca="1" si="42"/>
        <v>0</v>
      </c>
      <c r="R155" s="5">
        <f t="shared" ca="1" si="33"/>
        <v>-3.0084999532894738E-3</v>
      </c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x14ac:dyDescent="0.2">
      <c r="A156" s="39"/>
      <c r="B156" s="39"/>
      <c r="C156" s="39"/>
      <c r="D156" s="40">
        <f t="shared" si="30"/>
        <v>0</v>
      </c>
      <c r="E156" s="40">
        <f t="shared" si="30"/>
        <v>0</v>
      </c>
      <c r="F156" s="7">
        <f t="shared" si="31"/>
        <v>0</v>
      </c>
      <c r="G156" s="7">
        <f t="shared" si="31"/>
        <v>0</v>
      </c>
      <c r="H156" s="7">
        <f t="shared" si="34"/>
        <v>0</v>
      </c>
      <c r="I156" s="7">
        <f t="shared" si="35"/>
        <v>0</v>
      </c>
      <c r="J156" s="7">
        <f t="shared" si="36"/>
        <v>0</v>
      </c>
      <c r="K156" s="7">
        <f t="shared" si="37"/>
        <v>0</v>
      </c>
      <c r="L156" s="7">
        <f t="shared" si="38"/>
        <v>0</v>
      </c>
      <c r="M156" s="7">
        <f t="shared" ca="1" si="32"/>
        <v>3.0084999532894738E-3</v>
      </c>
      <c r="N156" s="7">
        <f t="shared" ca="1" si="39"/>
        <v>0</v>
      </c>
      <c r="O156" s="49">
        <f t="shared" ca="1" si="40"/>
        <v>0</v>
      </c>
      <c r="P156" s="7">
        <f t="shared" ca="1" si="41"/>
        <v>0</v>
      </c>
      <c r="Q156" s="7">
        <f t="shared" ca="1" si="42"/>
        <v>0</v>
      </c>
      <c r="R156" s="5">
        <f t="shared" ca="1" si="33"/>
        <v>-3.0084999532894738E-3</v>
      </c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x14ac:dyDescent="0.2">
      <c r="A157" s="39"/>
      <c r="B157" s="39"/>
      <c r="C157" s="39"/>
      <c r="D157" s="40">
        <f t="shared" si="30"/>
        <v>0</v>
      </c>
      <c r="E157" s="40">
        <f t="shared" si="30"/>
        <v>0</v>
      </c>
      <c r="F157" s="7">
        <f t="shared" si="31"/>
        <v>0</v>
      </c>
      <c r="G157" s="7">
        <f t="shared" si="31"/>
        <v>0</v>
      </c>
      <c r="H157" s="7">
        <f t="shared" si="34"/>
        <v>0</v>
      </c>
      <c r="I157" s="7">
        <f t="shared" si="35"/>
        <v>0</v>
      </c>
      <c r="J157" s="7">
        <f t="shared" si="36"/>
        <v>0</v>
      </c>
      <c r="K157" s="7">
        <f t="shared" si="37"/>
        <v>0</v>
      </c>
      <c r="L157" s="7">
        <f t="shared" si="38"/>
        <v>0</v>
      </c>
      <c r="M157" s="7">
        <f t="shared" ca="1" si="32"/>
        <v>3.0084999532894738E-3</v>
      </c>
      <c r="N157" s="7">
        <f t="shared" ca="1" si="39"/>
        <v>0</v>
      </c>
      <c r="O157" s="49">
        <f t="shared" ca="1" si="40"/>
        <v>0</v>
      </c>
      <c r="P157" s="7">
        <f t="shared" ca="1" si="41"/>
        <v>0</v>
      </c>
      <c r="Q157" s="7">
        <f t="shared" ca="1" si="42"/>
        <v>0</v>
      </c>
      <c r="R157" s="5">
        <f t="shared" ca="1" si="33"/>
        <v>-3.0084999532894738E-3</v>
      </c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x14ac:dyDescent="0.2">
      <c r="A158" s="39"/>
      <c r="B158" s="39"/>
      <c r="C158" s="39"/>
      <c r="D158" s="40">
        <f t="shared" si="30"/>
        <v>0</v>
      </c>
      <c r="E158" s="40">
        <f t="shared" si="30"/>
        <v>0</v>
      </c>
      <c r="F158" s="7">
        <f t="shared" si="31"/>
        <v>0</v>
      </c>
      <c r="G158" s="7">
        <f t="shared" si="31"/>
        <v>0</v>
      </c>
      <c r="H158" s="7">
        <f t="shared" si="34"/>
        <v>0</v>
      </c>
      <c r="I158" s="7">
        <f t="shared" si="35"/>
        <v>0</v>
      </c>
      <c r="J158" s="7">
        <f t="shared" si="36"/>
        <v>0</v>
      </c>
      <c r="K158" s="7">
        <f t="shared" si="37"/>
        <v>0</v>
      </c>
      <c r="L158" s="7">
        <f t="shared" si="38"/>
        <v>0</v>
      </c>
      <c r="M158" s="7">
        <f t="shared" ca="1" si="32"/>
        <v>3.0084999532894738E-3</v>
      </c>
      <c r="N158" s="7">
        <f t="shared" ca="1" si="39"/>
        <v>0</v>
      </c>
      <c r="O158" s="49">
        <f t="shared" ca="1" si="40"/>
        <v>0</v>
      </c>
      <c r="P158" s="7">
        <f t="shared" ca="1" si="41"/>
        <v>0</v>
      </c>
      <c r="Q158" s="7">
        <f t="shared" ca="1" si="42"/>
        <v>0</v>
      </c>
      <c r="R158" s="5">
        <f t="shared" ca="1" si="33"/>
        <v>-3.0084999532894738E-3</v>
      </c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x14ac:dyDescent="0.2">
      <c r="A159" s="39"/>
      <c r="B159" s="39"/>
      <c r="C159" s="39"/>
      <c r="D159" s="40">
        <f t="shared" si="30"/>
        <v>0</v>
      </c>
      <c r="E159" s="40">
        <f t="shared" si="30"/>
        <v>0</v>
      </c>
      <c r="F159" s="7">
        <f t="shared" si="31"/>
        <v>0</v>
      </c>
      <c r="G159" s="7">
        <f t="shared" si="31"/>
        <v>0</v>
      </c>
      <c r="H159" s="7">
        <f t="shared" si="34"/>
        <v>0</v>
      </c>
      <c r="I159" s="7">
        <f t="shared" si="35"/>
        <v>0</v>
      </c>
      <c r="J159" s="7">
        <f t="shared" si="36"/>
        <v>0</v>
      </c>
      <c r="K159" s="7">
        <f t="shared" si="37"/>
        <v>0</v>
      </c>
      <c r="L159" s="7">
        <f t="shared" si="38"/>
        <v>0</v>
      </c>
      <c r="M159" s="7">
        <f t="shared" ca="1" si="32"/>
        <v>3.0084999532894738E-3</v>
      </c>
      <c r="N159" s="7">
        <f t="shared" ca="1" si="39"/>
        <v>0</v>
      </c>
      <c r="O159" s="49">
        <f t="shared" ca="1" si="40"/>
        <v>0</v>
      </c>
      <c r="P159" s="7">
        <f t="shared" ca="1" si="41"/>
        <v>0</v>
      </c>
      <c r="Q159" s="7">
        <f t="shared" ca="1" si="42"/>
        <v>0</v>
      </c>
      <c r="R159" s="5">
        <f t="shared" ca="1" si="33"/>
        <v>-3.0084999532894738E-3</v>
      </c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x14ac:dyDescent="0.2">
      <c r="A160" s="39"/>
      <c r="B160" s="39"/>
      <c r="C160" s="39"/>
      <c r="D160" s="40">
        <f t="shared" si="30"/>
        <v>0</v>
      </c>
      <c r="E160" s="40">
        <f t="shared" si="30"/>
        <v>0</v>
      </c>
      <c r="F160" s="7">
        <f t="shared" si="31"/>
        <v>0</v>
      </c>
      <c r="G160" s="7">
        <f t="shared" si="31"/>
        <v>0</v>
      </c>
      <c r="H160" s="7">
        <f t="shared" si="34"/>
        <v>0</v>
      </c>
      <c r="I160" s="7">
        <f t="shared" si="35"/>
        <v>0</v>
      </c>
      <c r="J160" s="7">
        <f t="shared" si="36"/>
        <v>0</v>
      </c>
      <c r="K160" s="7">
        <f t="shared" si="37"/>
        <v>0</v>
      </c>
      <c r="L160" s="7">
        <f t="shared" si="38"/>
        <v>0</v>
      </c>
      <c r="M160" s="7">
        <f t="shared" ca="1" si="32"/>
        <v>3.0084999532894738E-3</v>
      </c>
      <c r="N160" s="7">
        <f t="shared" ca="1" si="39"/>
        <v>0</v>
      </c>
      <c r="O160" s="49">
        <f t="shared" ca="1" si="40"/>
        <v>0</v>
      </c>
      <c r="P160" s="7">
        <f t="shared" ca="1" si="41"/>
        <v>0</v>
      </c>
      <c r="Q160" s="7">
        <f t="shared" ca="1" si="42"/>
        <v>0</v>
      </c>
      <c r="R160" s="5">
        <f t="shared" ca="1" si="33"/>
        <v>-3.0084999532894738E-3</v>
      </c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x14ac:dyDescent="0.2">
      <c r="A161" s="39"/>
      <c r="B161" s="39"/>
      <c r="C161" s="39"/>
      <c r="D161" s="40">
        <f t="shared" si="30"/>
        <v>0</v>
      </c>
      <c r="E161" s="40">
        <f t="shared" si="30"/>
        <v>0</v>
      </c>
      <c r="F161" s="7">
        <f t="shared" si="31"/>
        <v>0</v>
      </c>
      <c r="G161" s="7">
        <f t="shared" si="31"/>
        <v>0</v>
      </c>
      <c r="H161" s="7">
        <f t="shared" si="34"/>
        <v>0</v>
      </c>
      <c r="I161" s="7">
        <f t="shared" si="35"/>
        <v>0</v>
      </c>
      <c r="J161" s="7">
        <f t="shared" si="36"/>
        <v>0</v>
      </c>
      <c r="K161" s="7">
        <f t="shared" si="37"/>
        <v>0</v>
      </c>
      <c r="L161" s="7">
        <f t="shared" si="38"/>
        <v>0</v>
      </c>
      <c r="M161" s="7">
        <f t="shared" ca="1" si="32"/>
        <v>3.0084999532894738E-3</v>
      </c>
      <c r="N161" s="7">
        <f t="shared" ca="1" si="39"/>
        <v>0</v>
      </c>
      <c r="O161" s="49">
        <f t="shared" ca="1" si="40"/>
        <v>0</v>
      </c>
      <c r="P161" s="7">
        <f t="shared" ca="1" si="41"/>
        <v>0</v>
      </c>
      <c r="Q161" s="7">
        <f t="shared" ca="1" si="42"/>
        <v>0</v>
      </c>
      <c r="R161" s="5">
        <f t="shared" ca="1" si="33"/>
        <v>-3.0084999532894738E-3</v>
      </c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x14ac:dyDescent="0.2">
      <c r="A162" s="39"/>
      <c r="B162" s="39"/>
      <c r="C162" s="39"/>
      <c r="D162" s="40">
        <f t="shared" si="30"/>
        <v>0</v>
      </c>
      <c r="E162" s="40">
        <f t="shared" si="30"/>
        <v>0</v>
      </c>
      <c r="F162" s="7">
        <f t="shared" si="31"/>
        <v>0</v>
      </c>
      <c r="G162" s="7">
        <f t="shared" si="31"/>
        <v>0</v>
      </c>
      <c r="H162" s="7">
        <f t="shared" si="34"/>
        <v>0</v>
      </c>
      <c r="I162" s="7">
        <f t="shared" si="35"/>
        <v>0</v>
      </c>
      <c r="J162" s="7">
        <f t="shared" si="36"/>
        <v>0</v>
      </c>
      <c r="K162" s="7">
        <f t="shared" si="37"/>
        <v>0</v>
      </c>
      <c r="L162" s="7">
        <f t="shared" si="38"/>
        <v>0</v>
      </c>
      <c r="M162" s="7">
        <f t="shared" ca="1" si="32"/>
        <v>3.0084999532894738E-3</v>
      </c>
      <c r="N162" s="7">
        <f t="shared" ca="1" si="39"/>
        <v>0</v>
      </c>
      <c r="O162" s="49">
        <f t="shared" ca="1" si="40"/>
        <v>0</v>
      </c>
      <c r="P162" s="7">
        <f t="shared" ca="1" si="41"/>
        <v>0</v>
      </c>
      <c r="Q162" s="7">
        <f t="shared" ca="1" si="42"/>
        <v>0</v>
      </c>
      <c r="R162" s="5">
        <f t="shared" ca="1" si="33"/>
        <v>-3.0084999532894738E-3</v>
      </c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x14ac:dyDescent="0.2">
      <c r="A163" s="39"/>
      <c r="B163" s="39"/>
      <c r="C163" s="39"/>
      <c r="D163" s="40">
        <f t="shared" si="30"/>
        <v>0</v>
      </c>
      <c r="E163" s="40">
        <f t="shared" si="30"/>
        <v>0</v>
      </c>
      <c r="F163" s="7">
        <f t="shared" si="31"/>
        <v>0</v>
      </c>
      <c r="G163" s="7">
        <f t="shared" si="31"/>
        <v>0</v>
      </c>
      <c r="H163" s="7">
        <f t="shared" si="34"/>
        <v>0</v>
      </c>
      <c r="I163" s="7">
        <f t="shared" si="35"/>
        <v>0</v>
      </c>
      <c r="J163" s="7">
        <f t="shared" si="36"/>
        <v>0</v>
      </c>
      <c r="K163" s="7">
        <f t="shared" si="37"/>
        <v>0</v>
      </c>
      <c r="L163" s="7">
        <f t="shared" si="38"/>
        <v>0</v>
      </c>
      <c r="M163" s="7">
        <f t="shared" ca="1" si="32"/>
        <v>3.0084999532894738E-3</v>
      </c>
      <c r="N163" s="7">
        <f t="shared" ca="1" si="39"/>
        <v>0</v>
      </c>
      <c r="O163" s="49">
        <f t="shared" ca="1" si="40"/>
        <v>0</v>
      </c>
      <c r="P163" s="7">
        <f t="shared" ca="1" si="41"/>
        <v>0</v>
      </c>
      <c r="Q163" s="7">
        <f t="shared" ca="1" si="42"/>
        <v>0</v>
      </c>
      <c r="R163" s="5">
        <f t="shared" ca="1" si="33"/>
        <v>-3.0084999532894738E-3</v>
      </c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x14ac:dyDescent="0.2">
      <c r="A164" s="39"/>
      <c r="B164" s="39"/>
      <c r="C164" s="39"/>
      <c r="D164" s="40">
        <f t="shared" si="30"/>
        <v>0</v>
      </c>
      <c r="E164" s="40">
        <f t="shared" si="30"/>
        <v>0</v>
      </c>
      <c r="F164" s="7">
        <f t="shared" si="31"/>
        <v>0</v>
      </c>
      <c r="G164" s="7">
        <f t="shared" si="31"/>
        <v>0</v>
      </c>
      <c r="H164" s="7">
        <f t="shared" si="34"/>
        <v>0</v>
      </c>
      <c r="I164" s="7">
        <f t="shared" si="35"/>
        <v>0</v>
      </c>
      <c r="J164" s="7">
        <f t="shared" si="36"/>
        <v>0</v>
      </c>
      <c r="K164" s="7">
        <f t="shared" si="37"/>
        <v>0</v>
      </c>
      <c r="L164" s="7">
        <f t="shared" si="38"/>
        <v>0</v>
      </c>
      <c r="M164" s="7">
        <f t="shared" ca="1" si="32"/>
        <v>3.0084999532894738E-3</v>
      </c>
      <c r="N164" s="7">
        <f t="shared" ca="1" si="39"/>
        <v>0</v>
      </c>
      <c r="O164" s="49">
        <f t="shared" ca="1" si="40"/>
        <v>0</v>
      </c>
      <c r="P164" s="7">
        <f t="shared" ca="1" si="41"/>
        <v>0</v>
      </c>
      <c r="Q164" s="7">
        <f t="shared" ca="1" si="42"/>
        <v>0</v>
      </c>
      <c r="R164" s="5">
        <f t="shared" ca="1" si="33"/>
        <v>-3.0084999532894738E-3</v>
      </c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x14ac:dyDescent="0.2">
      <c r="A165" s="39"/>
      <c r="B165" s="39"/>
      <c r="C165" s="39"/>
      <c r="D165" s="40">
        <f t="shared" si="30"/>
        <v>0</v>
      </c>
      <c r="E165" s="40">
        <f t="shared" si="30"/>
        <v>0</v>
      </c>
      <c r="F165" s="7">
        <f t="shared" si="31"/>
        <v>0</v>
      </c>
      <c r="G165" s="7">
        <f t="shared" si="31"/>
        <v>0</v>
      </c>
      <c r="H165" s="7">
        <f t="shared" si="34"/>
        <v>0</v>
      </c>
      <c r="I165" s="7">
        <f t="shared" si="35"/>
        <v>0</v>
      </c>
      <c r="J165" s="7">
        <f t="shared" si="36"/>
        <v>0</v>
      </c>
      <c r="K165" s="7">
        <f t="shared" si="37"/>
        <v>0</v>
      </c>
      <c r="L165" s="7">
        <f t="shared" si="38"/>
        <v>0</v>
      </c>
      <c r="M165" s="7">
        <f t="shared" ca="1" si="32"/>
        <v>3.0084999532894738E-3</v>
      </c>
      <c r="N165" s="7">
        <f t="shared" ca="1" si="39"/>
        <v>0</v>
      </c>
      <c r="O165" s="49">
        <f t="shared" ca="1" si="40"/>
        <v>0</v>
      </c>
      <c r="P165" s="7">
        <f t="shared" ca="1" si="41"/>
        <v>0</v>
      </c>
      <c r="Q165" s="7">
        <f t="shared" ca="1" si="42"/>
        <v>0</v>
      </c>
      <c r="R165" s="5">
        <f t="shared" ca="1" si="33"/>
        <v>-3.0084999532894738E-3</v>
      </c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x14ac:dyDescent="0.2">
      <c r="A166" s="39"/>
      <c r="B166" s="39"/>
      <c r="C166" s="39"/>
      <c r="D166" s="40">
        <f t="shared" si="30"/>
        <v>0</v>
      </c>
      <c r="E166" s="40">
        <f t="shared" si="30"/>
        <v>0</v>
      </c>
      <c r="F166" s="7">
        <f t="shared" si="31"/>
        <v>0</v>
      </c>
      <c r="G166" s="7">
        <f t="shared" si="31"/>
        <v>0</v>
      </c>
      <c r="H166" s="7">
        <f t="shared" si="34"/>
        <v>0</v>
      </c>
      <c r="I166" s="7">
        <f t="shared" si="35"/>
        <v>0</v>
      </c>
      <c r="J166" s="7">
        <f t="shared" si="36"/>
        <v>0</v>
      </c>
      <c r="K166" s="7">
        <f t="shared" si="37"/>
        <v>0</v>
      </c>
      <c r="L166" s="7">
        <f t="shared" si="38"/>
        <v>0</v>
      </c>
      <c r="M166" s="7">
        <f t="shared" ca="1" si="32"/>
        <v>3.0084999532894738E-3</v>
      </c>
      <c r="N166" s="7">
        <f t="shared" ca="1" si="39"/>
        <v>0</v>
      </c>
      <c r="O166" s="49">
        <f t="shared" ca="1" si="40"/>
        <v>0</v>
      </c>
      <c r="P166" s="7">
        <f t="shared" ca="1" si="41"/>
        <v>0</v>
      </c>
      <c r="Q166" s="7">
        <f t="shared" ca="1" si="42"/>
        <v>0</v>
      </c>
      <c r="R166" s="5">
        <f t="shared" ca="1" si="33"/>
        <v>-3.0084999532894738E-3</v>
      </c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x14ac:dyDescent="0.2">
      <c r="A167" s="39"/>
      <c r="B167" s="39"/>
      <c r="C167" s="39"/>
      <c r="D167" s="40">
        <f t="shared" si="30"/>
        <v>0</v>
      </c>
      <c r="E167" s="40">
        <f t="shared" si="30"/>
        <v>0</v>
      </c>
      <c r="F167" s="7">
        <f t="shared" si="31"/>
        <v>0</v>
      </c>
      <c r="G167" s="7">
        <f t="shared" si="31"/>
        <v>0</v>
      </c>
      <c r="H167" s="7">
        <f t="shared" si="34"/>
        <v>0</v>
      </c>
      <c r="I167" s="7">
        <f t="shared" si="35"/>
        <v>0</v>
      </c>
      <c r="J167" s="7">
        <f t="shared" si="36"/>
        <v>0</v>
      </c>
      <c r="K167" s="7">
        <f t="shared" si="37"/>
        <v>0</v>
      </c>
      <c r="L167" s="7">
        <f t="shared" si="38"/>
        <v>0</v>
      </c>
      <c r="M167" s="7">
        <f t="shared" ca="1" si="32"/>
        <v>3.0084999532894738E-3</v>
      </c>
      <c r="N167" s="7">
        <f t="shared" ca="1" si="39"/>
        <v>0</v>
      </c>
      <c r="O167" s="49">
        <f t="shared" ca="1" si="40"/>
        <v>0</v>
      </c>
      <c r="P167" s="7">
        <f t="shared" ca="1" si="41"/>
        <v>0</v>
      </c>
      <c r="Q167" s="7">
        <f t="shared" ca="1" si="42"/>
        <v>0</v>
      </c>
      <c r="R167" s="5">
        <f t="shared" ca="1" si="33"/>
        <v>-3.0084999532894738E-3</v>
      </c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x14ac:dyDescent="0.2">
      <c r="A168" s="39"/>
      <c r="B168" s="39"/>
      <c r="C168" s="39"/>
      <c r="D168" s="40">
        <f t="shared" si="30"/>
        <v>0</v>
      </c>
      <c r="E168" s="40">
        <f t="shared" si="30"/>
        <v>0</v>
      </c>
      <c r="F168" s="7">
        <f t="shared" si="31"/>
        <v>0</v>
      </c>
      <c r="G168" s="7">
        <f t="shared" si="31"/>
        <v>0</v>
      </c>
      <c r="H168" s="7">
        <f t="shared" si="34"/>
        <v>0</v>
      </c>
      <c r="I168" s="7">
        <f t="shared" si="35"/>
        <v>0</v>
      </c>
      <c r="J168" s="7">
        <f t="shared" si="36"/>
        <v>0</v>
      </c>
      <c r="K168" s="7">
        <f t="shared" si="37"/>
        <v>0</v>
      </c>
      <c r="L168" s="7">
        <f t="shared" si="38"/>
        <v>0</v>
      </c>
      <c r="M168" s="7">
        <f t="shared" ca="1" si="32"/>
        <v>3.0084999532894738E-3</v>
      </c>
      <c r="N168" s="7">
        <f t="shared" ca="1" si="39"/>
        <v>0</v>
      </c>
      <c r="O168" s="49">
        <f t="shared" ca="1" si="40"/>
        <v>0</v>
      </c>
      <c r="P168" s="7">
        <f t="shared" ca="1" si="41"/>
        <v>0</v>
      </c>
      <c r="Q168" s="7">
        <f t="shared" ca="1" si="42"/>
        <v>0</v>
      </c>
      <c r="R168" s="5">
        <f t="shared" ca="1" si="33"/>
        <v>-3.0084999532894738E-3</v>
      </c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x14ac:dyDescent="0.2">
      <c r="A169" s="39"/>
      <c r="B169" s="39"/>
      <c r="C169" s="39"/>
      <c r="D169" s="40">
        <f t="shared" si="30"/>
        <v>0</v>
      </c>
      <c r="E169" s="40">
        <f t="shared" si="30"/>
        <v>0</v>
      </c>
      <c r="F169" s="7">
        <f t="shared" si="31"/>
        <v>0</v>
      </c>
      <c r="G169" s="7">
        <f t="shared" si="31"/>
        <v>0</v>
      </c>
      <c r="H169" s="7">
        <f t="shared" si="34"/>
        <v>0</v>
      </c>
      <c r="I169" s="7">
        <f t="shared" si="35"/>
        <v>0</v>
      </c>
      <c r="J169" s="7">
        <f t="shared" si="36"/>
        <v>0</v>
      </c>
      <c r="K169" s="7">
        <f t="shared" si="37"/>
        <v>0</v>
      </c>
      <c r="L169" s="7">
        <f t="shared" si="38"/>
        <v>0</v>
      </c>
      <c r="M169" s="7">
        <f t="shared" ca="1" si="32"/>
        <v>3.0084999532894738E-3</v>
      </c>
      <c r="N169" s="7">
        <f t="shared" ca="1" si="39"/>
        <v>0</v>
      </c>
      <c r="O169" s="49">
        <f t="shared" ca="1" si="40"/>
        <v>0</v>
      </c>
      <c r="P169" s="7">
        <f t="shared" ca="1" si="41"/>
        <v>0</v>
      </c>
      <c r="Q169" s="7">
        <f t="shared" ca="1" si="42"/>
        <v>0</v>
      </c>
      <c r="R169" s="5">
        <f t="shared" ca="1" si="33"/>
        <v>-3.0084999532894738E-3</v>
      </c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x14ac:dyDescent="0.2">
      <c r="A170" s="39"/>
      <c r="B170" s="39"/>
      <c r="C170" s="39"/>
      <c r="D170" s="40">
        <f t="shared" si="30"/>
        <v>0</v>
      </c>
      <c r="E170" s="40">
        <f t="shared" si="30"/>
        <v>0</v>
      </c>
      <c r="F170" s="7">
        <f t="shared" si="31"/>
        <v>0</v>
      </c>
      <c r="G170" s="7">
        <f t="shared" si="31"/>
        <v>0</v>
      </c>
      <c r="H170" s="7">
        <f t="shared" si="34"/>
        <v>0</v>
      </c>
      <c r="I170" s="7">
        <f t="shared" si="35"/>
        <v>0</v>
      </c>
      <c r="J170" s="7">
        <f t="shared" si="36"/>
        <v>0</v>
      </c>
      <c r="K170" s="7">
        <f t="shared" si="37"/>
        <v>0</v>
      </c>
      <c r="L170" s="7">
        <f t="shared" si="38"/>
        <v>0</v>
      </c>
      <c r="M170" s="7">
        <f t="shared" ca="1" si="32"/>
        <v>3.0084999532894738E-3</v>
      </c>
      <c r="N170" s="7">
        <f t="shared" ca="1" si="39"/>
        <v>0</v>
      </c>
      <c r="O170" s="49">
        <f t="shared" ca="1" si="40"/>
        <v>0</v>
      </c>
      <c r="P170" s="7">
        <f t="shared" ca="1" si="41"/>
        <v>0</v>
      </c>
      <c r="Q170" s="7">
        <f t="shared" ca="1" si="42"/>
        <v>0</v>
      </c>
      <c r="R170" s="5">
        <f t="shared" ca="1" si="33"/>
        <v>-3.0084999532894738E-3</v>
      </c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x14ac:dyDescent="0.2">
      <c r="A171" s="39"/>
      <c r="B171" s="39"/>
      <c r="C171" s="39"/>
      <c r="D171" s="40">
        <f t="shared" si="30"/>
        <v>0</v>
      </c>
      <c r="E171" s="40">
        <f t="shared" si="30"/>
        <v>0</v>
      </c>
      <c r="F171" s="7">
        <f t="shared" si="31"/>
        <v>0</v>
      </c>
      <c r="G171" s="7">
        <f t="shared" si="31"/>
        <v>0</v>
      </c>
      <c r="H171" s="7">
        <f t="shared" si="34"/>
        <v>0</v>
      </c>
      <c r="I171" s="7">
        <f t="shared" si="35"/>
        <v>0</v>
      </c>
      <c r="J171" s="7">
        <f t="shared" si="36"/>
        <v>0</v>
      </c>
      <c r="K171" s="7">
        <f t="shared" si="37"/>
        <v>0</v>
      </c>
      <c r="L171" s="7">
        <f t="shared" si="38"/>
        <v>0</v>
      </c>
      <c r="M171" s="7">
        <f t="shared" ca="1" si="32"/>
        <v>3.0084999532894738E-3</v>
      </c>
      <c r="N171" s="7">
        <f t="shared" ca="1" si="39"/>
        <v>0</v>
      </c>
      <c r="O171" s="49">
        <f t="shared" ca="1" si="40"/>
        <v>0</v>
      </c>
      <c r="P171" s="7">
        <f t="shared" ca="1" si="41"/>
        <v>0</v>
      </c>
      <c r="Q171" s="7">
        <f t="shared" ca="1" si="42"/>
        <v>0</v>
      </c>
      <c r="R171" s="5">
        <f t="shared" ca="1" si="33"/>
        <v>-3.0084999532894738E-3</v>
      </c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x14ac:dyDescent="0.2">
      <c r="A172" s="39"/>
      <c r="B172" s="39"/>
      <c r="C172" s="39"/>
      <c r="D172" s="40">
        <f t="shared" si="30"/>
        <v>0</v>
      </c>
      <c r="E172" s="40">
        <f t="shared" si="30"/>
        <v>0</v>
      </c>
      <c r="F172" s="7">
        <f t="shared" si="31"/>
        <v>0</v>
      </c>
      <c r="G172" s="7">
        <f t="shared" si="31"/>
        <v>0</v>
      </c>
      <c r="H172" s="7">
        <f t="shared" si="34"/>
        <v>0</v>
      </c>
      <c r="I172" s="7">
        <f t="shared" si="35"/>
        <v>0</v>
      </c>
      <c r="J172" s="7">
        <f t="shared" si="36"/>
        <v>0</v>
      </c>
      <c r="K172" s="7">
        <f t="shared" si="37"/>
        <v>0</v>
      </c>
      <c r="L172" s="7">
        <f t="shared" si="38"/>
        <v>0</v>
      </c>
      <c r="M172" s="7">
        <f t="shared" ca="1" si="32"/>
        <v>3.0084999532894738E-3</v>
      </c>
      <c r="N172" s="7">
        <f t="shared" ca="1" si="39"/>
        <v>0</v>
      </c>
      <c r="O172" s="49">
        <f t="shared" ca="1" si="40"/>
        <v>0</v>
      </c>
      <c r="P172" s="7">
        <f t="shared" ca="1" si="41"/>
        <v>0</v>
      </c>
      <c r="Q172" s="7">
        <f t="shared" ca="1" si="42"/>
        <v>0</v>
      </c>
      <c r="R172" s="5">
        <f t="shared" ca="1" si="33"/>
        <v>-3.0084999532894738E-3</v>
      </c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x14ac:dyDescent="0.2">
      <c r="A173" s="39"/>
      <c r="B173" s="39"/>
      <c r="C173" s="39"/>
      <c r="D173" s="40">
        <f t="shared" si="30"/>
        <v>0</v>
      </c>
      <c r="E173" s="40">
        <f t="shared" si="30"/>
        <v>0</v>
      </c>
      <c r="F173" s="7">
        <f t="shared" si="31"/>
        <v>0</v>
      </c>
      <c r="G173" s="7">
        <f t="shared" si="31"/>
        <v>0</v>
      </c>
      <c r="H173" s="7">
        <f t="shared" si="34"/>
        <v>0</v>
      </c>
      <c r="I173" s="7">
        <f t="shared" si="35"/>
        <v>0</v>
      </c>
      <c r="J173" s="7">
        <f t="shared" si="36"/>
        <v>0</v>
      </c>
      <c r="K173" s="7">
        <f t="shared" si="37"/>
        <v>0</v>
      </c>
      <c r="L173" s="7">
        <f t="shared" si="38"/>
        <v>0</v>
      </c>
      <c r="M173" s="7">
        <f t="shared" ca="1" si="32"/>
        <v>3.0084999532894738E-3</v>
      </c>
      <c r="N173" s="7">
        <f t="shared" ca="1" si="39"/>
        <v>0</v>
      </c>
      <c r="O173" s="49">
        <f t="shared" ca="1" si="40"/>
        <v>0</v>
      </c>
      <c r="P173" s="7">
        <f t="shared" ca="1" si="41"/>
        <v>0</v>
      </c>
      <c r="Q173" s="7">
        <f t="shared" ca="1" si="42"/>
        <v>0</v>
      </c>
      <c r="R173" s="5">
        <f t="shared" ca="1" si="33"/>
        <v>-3.0084999532894738E-3</v>
      </c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x14ac:dyDescent="0.2">
      <c r="A174" s="39"/>
      <c r="B174" s="39"/>
      <c r="C174" s="39"/>
      <c r="D174" s="40">
        <f t="shared" si="30"/>
        <v>0</v>
      </c>
      <c r="E174" s="40">
        <f t="shared" si="30"/>
        <v>0</v>
      </c>
      <c r="F174" s="7">
        <f t="shared" si="31"/>
        <v>0</v>
      </c>
      <c r="G174" s="7">
        <f t="shared" si="31"/>
        <v>0</v>
      </c>
      <c r="H174" s="7">
        <f t="shared" si="34"/>
        <v>0</v>
      </c>
      <c r="I174" s="7">
        <f t="shared" si="35"/>
        <v>0</v>
      </c>
      <c r="J174" s="7">
        <f t="shared" si="36"/>
        <v>0</v>
      </c>
      <c r="K174" s="7">
        <f t="shared" si="37"/>
        <v>0</v>
      </c>
      <c r="L174" s="7">
        <f t="shared" si="38"/>
        <v>0</v>
      </c>
      <c r="M174" s="7">
        <f t="shared" ca="1" si="32"/>
        <v>3.0084999532894738E-3</v>
      </c>
      <c r="N174" s="7">
        <f t="shared" ca="1" si="39"/>
        <v>0</v>
      </c>
      <c r="O174" s="49">
        <f t="shared" ca="1" si="40"/>
        <v>0</v>
      </c>
      <c r="P174" s="7">
        <f t="shared" ca="1" si="41"/>
        <v>0</v>
      </c>
      <c r="Q174" s="7">
        <f t="shared" ca="1" si="42"/>
        <v>0</v>
      </c>
      <c r="R174" s="5">
        <f t="shared" ca="1" si="33"/>
        <v>-3.0084999532894738E-3</v>
      </c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x14ac:dyDescent="0.2">
      <c r="A175" s="39"/>
      <c r="B175" s="39"/>
      <c r="C175" s="39"/>
      <c r="D175" s="40">
        <f t="shared" si="30"/>
        <v>0</v>
      </c>
      <c r="E175" s="40">
        <f t="shared" si="30"/>
        <v>0</v>
      </c>
      <c r="F175" s="7">
        <f t="shared" si="31"/>
        <v>0</v>
      </c>
      <c r="G175" s="7">
        <f t="shared" si="31"/>
        <v>0</v>
      </c>
      <c r="H175" s="7">
        <f t="shared" si="34"/>
        <v>0</v>
      </c>
      <c r="I175" s="7">
        <f t="shared" si="35"/>
        <v>0</v>
      </c>
      <c r="J175" s="7">
        <f t="shared" si="36"/>
        <v>0</v>
      </c>
      <c r="K175" s="7">
        <f t="shared" si="37"/>
        <v>0</v>
      </c>
      <c r="L175" s="7">
        <f t="shared" si="38"/>
        <v>0</v>
      </c>
      <c r="M175" s="7">
        <f t="shared" ca="1" si="32"/>
        <v>3.0084999532894738E-3</v>
      </c>
      <c r="N175" s="7">
        <f t="shared" ca="1" si="39"/>
        <v>0</v>
      </c>
      <c r="O175" s="49">
        <f t="shared" ca="1" si="40"/>
        <v>0</v>
      </c>
      <c r="P175" s="7">
        <f t="shared" ca="1" si="41"/>
        <v>0</v>
      </c>
      <c r="Q175" s="7">
        <f t="shared" ca="1" si="42"/>
        <v>0</v>
      </c>
      <c r="R175" s="5">
        <f t="shared" ca="1" si="33"/>
        <v>-3.0084999532894738E-3</v>
      </c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x14ac:dyDescent="0.2">
      <c r="A176" s="39"/>
      <c r="B176" s="39"/>
      <c r="C176" s="39"/>
      <c r="D176" s="40">
        <f t="shared" si="30"/>
        <v>0</v>
      </c>
      <c r="E176" s="40">
        <f t="shared" si="30"/>
        <v>0</v>
      </c>
      <c r="F176" s="7">
        <f t="shared" si="31"/>
        <v>0</v>
      </c>
      <c r="G176" s="7">
        <f t="shared" si="31"/>
        <v>0</v>
      </c>
      <c r="H176" s="7">
        <f t="shared" si="34"/>
        <v>0</v>
      </c>
      <c r="I176" s="7">
        <f t="shared" si="35"/>
        <v>0</v>
      </c>
      <c r="J176" s="7">
        <f t="shared" si="36"/>
        <v>0</v>
      </c>
      <c r="K176" s="7">
        <f t="shared" si="37"/>
        <v>0</v>
      </c>
      <c r="L176" s="7">
        <f t="shared" si="38"/>
        <v>0</v>
      </c>
      <c r="M176" s="7">
        <f t="shared" ca="1" si="32"/>
        <v>3.0084999532894738E-3</v>
      </c>
      <c r="N176" s="7">
        <f t="shared" ca="1" si="39"/>
        <v>0</v>
      </c>
      <c r="O176" s="49">
        <f t="shared" ca="1" si="40"/>
        <v>0</v>
      </c>
      <c r="P176" s="7">
        <f t="shared" ca="1" si="41"/>
        <v>0</v>
      </c>
      <c r="Q176" s="7">
        <f t="shared" ca="1" si="42"/>
        <v>0</v>
      </c>
      <c r="R176" s="5">
        <f t="shared" ca="1" si="33"/>
        <v>-3.0084999532894738E-3</v>
      </c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x14ac:dyDescent="0.2">
      <c r="A177" s="39"/>
      <c r="B177" s="39"/>
      <c r="C177" s="39"/>
      <c r="D177" s="40">
        <f t="shared" si="30"/>
        <v>0</v>
      </c>
      <c r="E177" s="40">
        <f t="shared" si="30"/>
        <v>0</v>
      </c>
      <c r="F177" s="7">
        <f t="shared" si="31"/>
        <v>0</v>
      </c>
      <c r="G177" s="7">
        <f t="shared" si="31"/>
        <v>0</v>
      </c>
      <c r="H177" s="7">
        <f t="shared" si="34"/>
        <v>0</v>
      </c>
      <c r="I177" s="7">
        <f t="shared" si="35"/>
        <v>0</v>
      </c>
      <c r="J177" s="7">
        <f t="shared" si="36"/>
        <v>0</v>
      </c>
      <c r="K177" s="7">
        <f t="shared" si="37"/>
        <v>0</v>
      </c>
      <c r="L177" s="7">
        <f t="shared" si="38"/>
        <v>0</v>
      </c>
      <c r="M177" s="7">
        <f t="shared" ca="1" si="32"/>
        <v>3.0084999532894738E-3</v>
      </c>
      <c r="N177" s="7">
        <f t="shared" ca="1" si="39"/>
        <v>0</v>
      </c>
      <c r="O177" s="49">
        <f t="shared" ca="1" si="40"/>
        <v>0</v>
      </c>
      <c r="P177" s="7">
        <f t="shared" ca="1" si="41"/>
        <v>0</v>
      </c>
      <c r="Q177" s="7">
        <f t="shared" ca="1" si="42"/>
        <v>0</v>
      </c>
      <c r="R177" s="5">
        <f t="shared" ca="1" si="33"/>
        <v>-3.0084999532894738E-3</v>
      </c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x14ac:dyDescent="0.2">
      <c r="A178" s="39"/>
      <c r="B178" s="39"/>
      <c r="C178" s="39"/>
      <c r="D178" s="40">
        <f t="shared" si="30"/>
        <v>0</v>
      </c>
      <c r="E178" s="40">
        <f t="shared" si="30"/>
        <v>0</v>
      </c>
      <c r="F178" s="7">
        <f t="shared" si="31"/>
        <v>0</v>
      </c>
      <c r="G178" s="7">
        <f t="shared" si="31"/>
        <v>0</v>
      </c>
      <c r="H178" s="7">
        <f t="shared" si="34"/>
        <v>0</v>
      </c>
      <c r="I178" s="7">
        <f t="shared" si="35"/>
        <v>0</v>
      </c>
      <c r="J178" s="7">
        <f t="shared" si="36"/>
        <v>0</v>
      </c>
      <c r="K178" s="7">
        <f t="shared" si="37"/>
        <v>0</v>
      </c>
      <c r="L178" s="7">
        <f t="shared" si="38"/>
        <v>0</v>
      </c>
      <c r="M178" s="7">
        <f t="shared" ca="1" si="32"/>
        <v>3.0084999532894738E-3</v>
      </c>
      <c r="N178" s="7">
        <f t="shared" ca="1" si="39"/>
        <v>0</v>
      </c>
      <c r="O178" s="49">
        <f t="shared" ca="1" si="40"/>
        <v>0</v>
      </c>
      <c r="P178" s="7">
        <f t="shared" ca="1" si="41"/>
        <v>0</v>
      </c>
      <c r="Q178" s="7">
        <f t="shared" ca="1" si="42"/>
        <v>0</v>
      </c>
      <c r="R178" s="5">
        <f t="shared" ca="1" si="33"/>
        <v>-3.0084999532894738E-3</v>
      </c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x14ac:dyDescent="0.2">
      <c r="A179" s="39"/>
      <c r="B179" s="39"/>
      <c r="C179" s="39"/>
      <c r="D179" s="40">
        <f t="shared" si="30"/>
        <v>0</v>
      </c>
      <c r="E179" s="40">
        <f t="shared" si="30"/>
        <v>0</v>
      </c>
      <c r="F179" s="7">
        <f t="shared" si="31"/>
        <v>0</v>
      </c>
      <c r="G179" s="7">
        <f t="shared" si="31"/>
        <v>0</v>
      </c>
      <c r="H179" s="7">
        <f t="shared" si="34"/>
        <v>0</v>
      </c>
      <c r="I179" s="7">
        <f t="shared" si="35"/>
        <v>0</v>
      </c>
      <c r="J179" s="7">
        <f t="shared" si="36"/>
        <v>0</v>
      </c>
      <c r="K179" s="7">
        <f t="shared" si="37"/>
        <v>0</v>
      </c>
      <c r="L179" s="7">
        <f t="shared" si="38"/>
        <v>0</v>
      </c>
      <c r="M179" s="7">
        <f t="shared" ca="1" si="32"/>
        <v>3.0084999532894738E-3</v>
      </c>
      <c r="N179" s="7">
        <f t="shared" ca="1" si="39"/>
        <v>0</v>
      </c>
      <c r="O179" s="49">
        <f t="shared" ca="1" si="40"/>
        <v>0</v>
      </c>
      <c r="P179" s="7">
        <f t="shared" ca="1" si="41"/>
        <v>0</v>
      </c>
      <c r="Q179" s="7">
        <f t="shared" ca="1" si="42"/>
        <v>0</v>
      </c>
      <c r="R179" s="5">
        <f t="shared" ca="1" si="33"/>
        <v>-3.0084999532894738E-3</v>
      </c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x14ac:dyDescent="0.2">
      <c r="A180" s="39"/>
      <c r="B180" s="39"/>
      <c r="C180" s="39"/>
      <c r="D180" s="40">
        <f t="shared" si="30"/>
        <v>0</v>
      </c>
      <c r="E180" s="40">
        <f t="shared" si="30"/>
        <v>0</v>
      </c>
      <c r="F180" s="7">
        <f t="shared" si="31"/>
        <v>0</v>
      </c>
      <c r="G180" s="7">
        <f t="shared" si="31"/>
        <v>0</v>
      </c>
      <c r="H180" s="7">
        <f t="shared" si="34"/>
        <v>0</v>
      </c>
      <c r="I180" s="7">
        <f t="shared" si="35"/>
        <v>0</v>
      </c>
      <c r="J180" s="7">
        <f t="shared" si="36"/>
        <v>0</v>
      </c>
      <c r="K180" s="7">
        <f t="shared" si="37"/>
        <v>0</v>
      </c>
      <c r="L180" s="7">
        <f t="shared" si="38"/>
        <v>0</v>
      </c>
      <c r="M180" s="7">
        <f t="shared" ca="1" si="32"/>
        <v>3.0084999532894738E-3</v>
      </c>
      <c r="N180" s="7">
        <f t="shared" ca="1" si="39"/>
        <v>0</v>
      </c>
      <c r="O180" s="49">
        <f t="shared" ca="1" si="40"/>
        <v>0</v>
      </c>
      <c r="P180" s="7">
        <f t="shared" ca="1" si="41"/>
        <v>0</v>
      </c>
      <c r="Q180" s="7">
        <f t="shared" ca="1" si="42"/>
        <v>0</v>
      </c>
      <c r="R180" s="5">
        <f t="shared" ca="1" si="33"/>
        <v>-3.0084999532894738E-3</v>
      </c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x14ac:dyDescent="0.2">
      <c r="A181" s="39"/>
      <c r="B181" s="39"/>
      <c r="C181" s="39"/>
      <c r="D181" s="40">
        <f t="shared" si="30"/>
        <v>0</v>
      </c>
      <c r="E181" s="40">
        <f t="shared" si="30"/>
        <v>0</v>
      </c>
      <c r="F181" s="7">
        <f t="shared" si="31"/>
        <v>0</v>
      </c>
      <c r="G181" s="7">
        <f t="shared" si="31"/>
        <v>0</v>
      </c>
      <c r="H181" s="7">
        <f t="shared" si="34"/>
        <v>0</v>
      </c>
      <c r="I181" s="7">
        <f t="shared" si="35"/>
        <v>0</v>
      </c>
      <c r="J181" s="7">
        <f t="shared" si="36"/>
        <v>0</v>
      </c>
      <c r="K181" s="7">
        <f t="shared" si="37"/>
        <v>0</v>
      </c>
      <c r="L181" s="7">
        <f t="shared" si="38"/>
        <v>0</v>
      </c>
      <c r="M181" s="7">
        <f t="shared" ca="1" si="32"/>
        <v>3.0084999532894738E-3</v>
      </c>
      <c r="N181" s="7">
        <f t="shared" ca="1" si="39"/>
        <v>0</v>
      </c>
      <c r="O181" s="49">
        <f t="shared" ca="1" si="40"/>
        <v>0</v>
      </c>
      <c r="P181" s="7">
        <f t="shared" ca="1" si="41"/>
        <v>0</v>
      </c>
      <c r="Q181" s="7">
        <f t="shared" ca="1" si="42"/>
        <v>0</v>
      </c>
      <c r="R181" s="5">
        <f t="shared" ca="1" si="33"/>
        <v>-3.0084999532894738E-3</v>
      </c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x14ac:dyDescent="0.2">
      <c r="A182" s="39"/>
      <c r="B182" s="39"/>
      <c r="C182" s="39"/>
      <c r="D182" s="40">
        <f t="shared" si="30"/>
        <v>0</v>
      </c>
      <c r="E182" s="40">
        <f t="shared" si="30"/>
        <v>0</v>
      </c>
      <c r="F182" s="7">
        <f t="shared" si="31"/>
        <v>0</v>
      </c>
      <c r="G182" s="7">
        <f t="shared" si="31"/>
        <v>0</v>
      </c>
      <c r="H182" s="7">
        <f t="shared" si="34"/>
        <v>0</v>
      </c>
      <c r="I182" s="7">
        <f t="shared" si="35"/>
        <v>0</v>
      </c>
      <c r="J182" s="7">
        <f t="shared" si="36"/>
        <v>0</v>
      </c>
      <c r="K182" s="7">
        <f t="shared" si="37"/>
        <v>0</v>
      </c>
      <c r="L182" s="7">
        <f t="shared" si="38"/>
        <v>0</v>
      </c>
      <c r="M182" s="7">
        <f t="shared" ca="1" si="32"/>
        <v>3.0084999532894738E-3</v>
      </c>
      <c r="N182" s="7">
        <f t="shared" ca="1" si="39"/>
        <v>0</v>
      </c>
      <c r="O182" s="49">
        <f t="shared" ca="1" si="40"/>
        <v>0</v>
      </c>
      <c r="P182" s="7">
        <f t="shared" ca="1" si="41"/>
        <v>0</v>
      </c>
      <c r="Q182" s="7">
        <f t="shared" ca="1" si="42"/>
        <v>0</v>
      </c>
      <c r="R182" s="5">
        <f t="shared" ca="1" si="33"/>
        <v>-3.0084999532894738E-3</v>
      </c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x14ac:dyDescent="0.2">
      <c r="A183" s="39"/>
      <c r="B183" s="39"/>
      <c r="C183" s="39"/>
      <c r="D183" s="40">
        <f t="shared" si="30"/>
        <v>0</v>
      </c>
      <c r="E183" s="40">
        <f t="shared" si="30"/>
        <v>0</v>
      </c>
      <c r="F183" s="7">
        <f t="shared" si="31"/>
        <v>0</v>
      </c>
      <c r="G183" s="7">
        <f t="shared" si="31"/>
        <v>0</v>
      </c>
      <c r="H183" s="7">
        <f t="shared" si="34"/>
        <v>0</v>
      </c>
      <c r="I183" s="7">
        <f t="shared" si="35"/>
        <v>0</v>
      </c>
      <c r="J183" s="7">
        <f t="shared" si="36"/>
        <v>0</v>
      </c>
      <c r="K183" s="7">
        <f t="shared" si="37"/>
        <v>0</v>
      </c>
      <c r="L183" s="7">
        <f t="shared" si="38"/>
        <v>0</v>
      </c>
      <c r="M183" s="7">
        <f t="shared" ca="1" si="32"/>
        <v>3.0084999532894738E-3</v>
      </c>
      <c r="N183" s="7">
        <f t="shared" ca="1" si="39"/>
        <v>0</v>
      </c>
      <c r="O183" s="49">
        <f t="shared" ca="1" si="40"/>
        <v>0</v>
      </c>
      <c r="P183" s="7">
        <f t="shared" ca="1" si="41"/>
        <v>0</v>
      </c>
      <c r="Q183" s="7">
        <f t="shared" ca="1" si="42"/>
        <v>0</v>
      </c>
      <c r="R183" s="5">
        <f t="shared" ca="1" si="33"/>
        <v>-3.0084999532894738E-3</v>
      </c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x14ac:dyDescent="0.2">
      <c r="A184" s="39"/>
      <c r="B184" s="39"/>
      <c r="C184" s="39"/>
      <c r="D184" s="40">
        <f t="shared" si="30"/>
        <v>0</v>
      </c>
      <c r="E184" s="40">
        <f t="shared" si="30"/>
        <v>0</v>
      </c>
      <c r="F184" s="7">
        <f t="shared" si="31"/>
        <v>0</v>
      </c>
      <c r="G184" s="7">
        <f t="shared" si="31"/>
        <v>0</v>
      </c>
      <c r="H184" s="7">
        <f t="shared" si="34"/>
        <v>0</v>
      </c>
      <c r="I184" s="7">
        <f t="shared" si="35"/>
        <v>0</v>
      </c>
      <c r="J184" s="7">
        <f t="shared" si="36"/>
        <v>0</v>
      </c>
      <c r="K184" s="7">
        <f t="shared" si="37"/>
        <v>0</v>
      </c>
      <c r="L184" s="7">
        <f t="shared" si="38"/>
        <v>0</v>
      </c>
      <c r="M184" s="7">
        <f t="shared" ca="1" si="32"/>
        <v>3.0084999532894738E-3</v>
      </c>
      <c r="N184" s="7">
        <f t="shared" ca="1" si="39"/>
        <v>0</v>
      </c>
      <c r="O184" s="49">
        <f t="shared" ca="1" si="40"/>
        <v>0</v>
      </c>
      <c r="P184" s="7">
        <f t="shared" ca="1" si="41"/>
        <v>0</v>
      </c>
      <c r="Q184" s="7">
        <f t="shared" ca="1" si="42"/>
        <v>0</v>
      </c>
      <c r="R184" s="5">
        <f t="shared" ca="1" si="33"/>
        <v>-3.0084999532894738E-3</v>
      </c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x14ac:dyDescent="0.2">
      <c r="A185" s="39"/>
      <c r="B185" s="39"/>
      <c r="C185" s="39"/>
      <c r="D185" s="40">
        <f t="shared" si="30"/>
        <v>0</v>
      </c>
      <c r="E185" s="40">
        <f t="shared" si="30"/>
        <v>0</v>
      </c>
      <c r="F185" s="7">
        <f t="shared" si="31"/>
        <v>0</v>
      </c>
      <c r="G185" s="7">
        <f t="shared" si="31"/>
        <v>0</v>
      </c>
      <c r="H185" s="7">
        <f t="shared" si="34"/>
        <v>0</v>
      </c>
      <c r="I185" s="7">
        <f t="shared" si="35"/>
        <v>0</v>
      </c>
      <c r="J185" s="7">
        <f t="shared" si="36"/>
        <v>0</v>
      </c>
      <c r="K185" s="7">
        <f t="shared" si="37"/>
        <v>0</v>
      </c>
      <c r="L185" s="7">
        <f t="shared" si="38"/>
        <v>0</v>
      </c>
      <c r="M185" s="7">
        <f t="shared" ca="1" si="32"/>
        <v>3.0084999532894738E-3</v>
      </c>
      <c r="N185" s="7">
        <f t="shared" ca="1" si="39"/>
        <v>0</v>
      </c>
      <c r="O185" s="49">
        <f t="shared" ca="1" si="40"/>
        <v>0</v>
      </c>
      <c r="P185" s="7">
        <f t="shared" ca="1" si="41"/>
        <v>0</v>
      </c>
      <c r="Q185" s="7">
        <f t="shared" ca="1" si="42"/>
        <v>0</v>
      </c>
      <c r="R185" s="5">
        <f t="shared" ca="1" si="33"/>
        <v>-3.0084999532894738E-3</v>
      </c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x14ac:dyDescent="0.2">
      <c r="A186" s="39"/>
      <c r="B186" s="39"/>
      <c r="C186" s="39"/>
      <c r="D186" s="40">
        <f t="shared" si="30"/>
        <v>0</v>
      </c>
      <c r="E186" s="40">
        <f t="shared" si="30"/>
        <v>0</v>
      </c>
      <c r="F186" s="7">
        <f t="shared" si="31"/>
        <v>0</v>
      </c>
      <c r="G186" s="7">
        <f t="shared" si="31"/>
        <v>0</v>
      </c>
      <c r="H186" s="7">
        <f t="shared" si="34"/>
        <v>0</v>
      </c>
      <c r="I186" s="7">
        <f t="shared" si="35"/>
        <v>0</v>
      </c>
      <c r="J186" s="7">
        <f t="shared" si="36"/>
        <v>0</v>
      </c>
      <c r="K186" s="7">
        <f t="shared" si="37"/>
        <v>0</v>
      </c>
      <c r="L186" s="7">
        <f t="shared" si="38"/>
        <v>0</v>
      </c>
      <c r="M186" s="7">
        <f t="shared" ca="1" si="32"/>
        <v>3.0084999532894738E-3</v>
      </c>
      <c r="N186" s="7">
        <f t="shared" ca="1" si="39"/>
        <v>0</v>
      </c>
      <c r="O186" s="49">
        <f t="shared" ca="1" si="40"/>
        <v>0</v>
      </c>
      <c r="P186" s="7">
        <f t="shared" ca="1" si="41"/>
        <v>0</v>
      </c>
      <c r="Q186" s="7">
        <f t="shared" ca="1" si="42"/>
        <v>0</v>
      </c>
      <c r="R186" s="5">
        <f t="shared" ca="1" si="33"/>
        <v>-3.0084999532894738E-3</v>
      </c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x14ac:dyDescent="0.2">
      <c r="A187" s="39"/>
      <c r="B187" s="39"/>
      <c r="C187" s="39"/>
      <c r="D187" s="40">
        <f t="shared" si="30"/>
        <v>0</v>
      </c>
      <c r="E187" s="40">
        <f t="shared" si="30"/>
        <v>0</v>
      </c>
      <c r="F187" s="7">
        <f t="shared" si="31"/>
        <v>0</v>
      </c>
      <c r="G187" s="7">
        <f t="shared" si="31"/>
        <v>0</v>
      </c>
      <c r="H187" s="7">
        <f t="shared" si="34"/>
        <v>0</v>
      </c>
      <c r="I187" s="7">
        <f t="shared" si="35"/>
        <v>0</v>
      </c>
      <c r="J187" s="7">
        <f t="shared" si="36"/>
        <v>0</v>
      </c>
      <c r="K187" s="7">
        <f t="shared" si="37"/>
        <v>0</v>
      </c>
      <c r="L187" s="7">
        <f t="shared" si="38"/>
        <v>0</v>
      </c>
      <c r="M187" s="7">
        <f t="shared" ca="1" si="32"/>
        <v>3.0084999532894738E-3</v>
      </c>
      <c r="N187" s="7">
        <f t="shared" ca="1" si="39"/>
        <v>0</v>
      </c>
      <c r="O187" s="49">
        <f t="shared" ca="1" si="40"/>
        <v>0</v>
      </c>
      <c r="P187" s="7">
        <f t="shared" ca="1" si="41"/>
        <v>0</v>
      </c>
      <c r="Q187" s="7">
        <f t="shared" ca="1" si="42"/>
        <v>0</v>
      </c>
      <c r="R187" s="5">
        <f t="shared" ca="1" si="33"/>
        <v>-3.0084999532894738E-3</v>
      </c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x14ac:dyDescent="0.2">
      <c r="A188" s="39"/>
      <c r="B188" s="39"/>
      <c r="C188" s="39"/>
      <c r="D188" s="40">
        <f t="shared" si="30"/>
        <v>0</v>
      </c>
      <c r="E188" s="40">
        <f t="shared" si="30"/>
        <v>0</v>
      </c>
      <c r="F188" s="7">
        <f t="shared" si="31"/>
        <v>0</v>
      </c>
      <c r="G188" s="7">
        <f t="shared" si="31"/>
        <v>0</v>
      </c>
      <c r="H188" s="7">
        <f t="shared" si="34"/>
        <v>0</v>
      </c>
      <c r="I188" s="7">
        <f t="shared" si="35"/>
        <v>0</v>
      </c>
      <c r="J188" s="7">
        <f t="shared" si="36"/>
        <v>0</v>
      </c>
      <c r="K188" s="7">
        <f t="shared" si="37"/>
        <v>0</v>
      </c>
      <c r="L188" s="7">
        <f t="shared" si="38"/>
        <v>0</v>
      </c>
      <c r="M188" s="7">
        <f t="shared" ca="1" si="32"/>
        <v>3.0084999532894738E-3</v>
      </c>
      <c r="N188" s="7">
        <f t="shared" ca="1" si="39"/>
        <v>0</v>
      </c>
      <c r="O188" s="49">
        <f t="shared" ca="1" si="40"/>
        <v>0</v>
      </c>
      <c r="P188" s="7">
        <f t="shared" ca="1" si="41"/>
        <v>0</v>
      </c>
      <c r="Q188" s="7">
        <f t="shared" ca="1" si="42"/>
        <v>0</v>
      </c>
      <c r="R188" s="5">
        <f t="shared" ca="1" si="33"/>
        <v>-3.0084999532894738E-3</v>
      </c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x14ac:dyDescent="0.2">
      <c r="A189" s="39"/>
      <c r="B189" s="39"/>
      <c r="C189" s="39"/>
      <c r="D189" s="40">
        <f t="shared" si="30"/>
        <v>0</v>
      </c>
      <c r="E189" s="40">
        <f t="shared" si="30"/>
        <v>0</v>
      </c>
      <c r="F189" s="7">
        <f t="shared" si="31"/>
        <v>0</v>
      </c>
      <c r="G189" s="7">
        <f t="shared" si="31"/>
        <v>0</v>
      </c>
      <c r="H189" s="7">
        <f t="shared" si="34"/>
        <v>0</v>
      </c>
      <c r="I189" s="7">
        <f t="shared" si="35"/>
        <v>0</v>
      </c>
      <c r="J189" s="7">
        <f t="shared" si="36"/>
        <v>0</v>
      </c>
      <c r="K189" s="7">
        <f t="shared" si="37"/>
        <v>0</v>
      </c>
      <c r="L189" s="7">
        <f t="shared" si="38"/>
        <v>0</v>
      </c>
      <c r="M189" s="7">
        <f t="shared" ca="1" si="32"/>
        <v>3.0084999532894738E-3</v>
      </c>
      <c r="N189" s="7">
        <f t="shared" ca="1" si="39"/>
        <v>0</v>
      </c>
      <c r="O189" s="49">
        <f t="shared" ca="1" si="40"/>
        <v>0</v>
      </c>
      <c r="P189" s="7">
        <f t="shared" ca="1" si="41"/>
        <v>0</v>
      </c>
      <c r="Q189" s="7">
        <f t="shared" ca="1" si="42"/>
        <v>0</v>
      </c>
      <c r="R189" s="5">
        <f t="shared" ca="1" si="33"/>
        <v>-3.0084999532894738E-3</v>
      </c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x14ac:dyDescent="0.2">
      <c r="A190" s="39"/>
      <c r="B190" s="39"/>
      <c r="C190" s="39"/>
      <c r="D190" s="40">
        <f t="shared" si="30"/>
        <v>0</v>
      </c>
      <c r="E190" s="40">
        <f t="shared" si="30"/>
        <v>0</v>
      </c>
      <c r="F190" s="7">
        <f t="shared" si="31"/>
        <v>0</v>
      </c>
      <c r="G190" s="7">
        <f t="shared" si="31"/>
        <v>0</v>
      </c>
      <c r="H190" s="7">
        <f t="shared" si="34"/>
        <v>0</v>
      </c>
      <c r="I190" s="7">
        <f t="shared" si="35"/>
        <v>0</v>
      </c>
      <c r="J190" s="7">
        <f t="shared" si="36"/>
        <v>0</v>
      </c>
      <c r="K190" s="7">
        <f t="shared" si="37"/>
        <v>0</v>
      </c>
      <c r="L190" s="7">
        <f t="shared" si="38"/>
        <v>0</v>
      </c>
      <c r="M190" s="7">
        <f t="shared" ca="1" si="32"/>
        <v>3.0084999532894738E-3</v>
      </c>
      <c r="N190" s="7">
        <f t="shared" ca="1" si="39"/>
        <v>0</v>
      </c>
      <c r="O190" s="49">
        <f t="shared" ca="1" si="40"/>
        <v>0</v>
      </c>
      <c r="P190" s="7">
        <f t="shared" ca="1" si="41"/>
        <v>0</v>
      </c>
      <c r="Q190" s="7">
        <f t="shared" ca="1" si="42"/>
        <v>0</v>
      </c>
      <c r="R190" s="5">
        <f t="shared" ca="1" si="33"/>
        <v>-3.0084999532894738E-3</v>
      </c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x14ac:dyDescent="0.2">
      <c r="A191" s="39"/>
      <c r="B191" s="39"/>
      <c r="C191" s="39"/>
      <c r="D191" s="40">
        <f t="shared" si="30"/>
        <v>0</v>
      </c>
      <c r="E191" s="40">
        <f t="shared" si="30"/>
        <v>0</v>
      </c>
      <c r="F191" s="7">
        <f t="shared" si="31"/>
        <v>0</v>
      </c>
      <c r="G191" s="7">
        <f t="shared" si="31"/>
        <v>0</v>
      </c>
      <c r="H191" s="7">
        <f t="shared" si="34"/>
        <v>0</v>
      </c>
      <c r="I191" s="7">
        <f t="shared" si="35"/>
        <v>0</v>
      </c>
      <c r="J191" s="7">
        <f t="shared" si="36"/>
        <v>0</v>
      </c>
      <c r="K191" s="7">
        <f t="shared" si="37"/>
        <v>0</v>
      </c>
      <c r="L191" s="7">
        <f t="shared" si="38"/>
        <v>0</v>
      </c>
      <c r="M191" s="7">
        <f t="shared" ca="1" si="32"/>
        <v>3.0084999532894738E-3</v>
      </c>
      <c r="N191" s="7">
        <f t="shared" ca="1" si="39"/>
        <v>0</v>
      </c>
      <c r="O191" s="49">
        <f t="shared" ca="1" si="40"/>
        <v>0</v>
      </c>
      <c r="P191" s="7">
        <f t="shared" ca="1" si="41"/>
        <v>0</v>
      </c>
      <c r="Q191" s="7">
        <f t="shared" ca="1" si="42"/>
        <v>0</v>
      </c>
      <c r="R191" s="5">
        <f t="shared" ca="1" si="33"/>
        <v>-3.0084999532894738E-3</v>
      </c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x14ac:dyDescent="0.2">
      <c r="A192" s="39"/>
      <c r="B192" s="39"/>
      <c r="C192" s="39"/>
      <c r="D192" s="40">
        <f t="shared" si="30"/>
        <v>0</v>
      </c>
      <c r="E192" s="40">
        <f t="shared" si="30"/>
        <v>0</v>
      </c>
      <c r="F192" s="7">
        <f t="shared" si="31"/>
        <v>0</v>
      </c>
      <c r="G192" s="7">
        <f t="shared" si="31"/>
        <v>0</v>
      </c>
      <c r="H192" s="7">
        <f t="shared" si="34"/>
        <v>0</v>
      </c>
      <c r="I192" s="7">
        <f t="shared" si="35"/>
        <v>0</v>
      </c>
      <c r="J192" s="7">
        <f t="shared" si="36"/>
        <v>0</v>
      </c>
      <c r="K192" s="7">
        <f t="shared" si="37"/>
        <v>0</v>
      </c>
      <c r="L192" s="7">
        <f t="shared" si="38"/>
        <v>0</v>
      </c>
      <c r="M192" s="7">
        <f t="shared" ca="1" si="32"/>
        <v>3.0084999532894738E-3</v>
      </c>
      <c r="N192" s="7">
        <f t="shared" ca="1" si="39"/>
        <v>0</v>
      </c>
      <c r="O192" s="49">
        <f t="shared" ca="1" si="40"/>
        <v>0</v>
      </c>
      <c r="P192" s="7">
        <f t="shared" ca="1" si="41"/>
        <v>0</v>
      </c>
      <c r="Q192" s="7">
        <f t="shared" ca="1" si="42"/>
        <v>0</v>
      </c>
      <c r="R192" s="5">
        <f t="shared" ca="1" si="33"/>
        <v>-3.0084999532894738E-3</v>
      </c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x14ac:dyDescent="0.2">
      <c r="A193" s="39"/>
      <c r="B193" s="39"/>
      <c r="C193" s="39"/>
      <c r="D193" s="40">
        <f t="shared" si="30"/>
        <v>0</v>
      </c>
      <c r="E193" s="40">
        <f t="shared" si="30"/>
        <v>0</v>
      </c>
      <c r="F193" s="7">
        <f t="shared" si="31"/>
        <v>0</v>
      </c>
      <c r="G193" s="7">
        <f t="shared" si="31"/>
        <v>0</v>
      </c>
      <c r="H193" s="7">
        <f t="shared" si="34"/>
        <v>0</v>
      </c>
      <c r="I193" s="7">
        <f t="shared" si="35"/>
        <v>0</v>
      </c>
      <c r="J193" s="7">
        <f t="shared" si="36"/>
        <v>0</v>
      </c>
      <c r="K193" s="7">
        <f t="shared" si="37"/>
        <v>0</v>
      </c>
      <c r="L193" s="7">
        <f t="shared" si="38"/>
        <v>0</v>
      </c>
      <c r="M193" s="7">
        <f t="shared" ca="1" si="32"/>
        <v>3.0084999532894738E-3</v>
      </c>
      <c r="N193" s="7">
        <f t="shared" ca="1" si="39"/>
        <v>0</v>
      </c>
      <c r="O193" s="49">
        <f t="shared" ca="1" si="40"/>
        <v>0</v>
      </c>
      <c r="P193" s="7">
        <f t="shared" ca="1" si="41"/>
        <v>0</v>
      </c>
      <c r="Q193" s="7">
        <f t="shared" ca="1" si="42"/>
        <v>0</v>
      </c>
      <c r="R193" s="5">
        <f t="shared" ca="1" si="33"/>
        <v>-3.0084999532894738E-3</v>
      </c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x14ac:dyDescent="0.2">
      <c r="A194" s="39"/>
      <c r="B194" s="39"/>
      <c r="C194" s="39"/>
      <c r="D194" s="40">
        <f t="shared" si="30"/>
        <v>0</v>
      </c>
      <c r="E194" s="40">
        <f t="shared" si="30"/>
        <v>0</v>
      </c>
      <c r="F194" s="7">
        <f t="shared" si="31"/>
        <v>0</v>
      </c>
      <c r="G194" s="7">
        <f t="shared" si="31"/>
        <v>0</v>
      </c>
      <c r="H194" s="7">
        <f t="shared" si="34"/>
        <v>0</v>
      </c>
      <c r="I194" s="7">
        <f t="shared" si="35"/>
        <v>0</v>
      </c>
      <c r="J194" s="7">
        <f t="shared" si="36"/>
        <v>0</v>
      </c>
      <c r="K194" s="7">
        <f t="shared" si="37"/>
        <v>0</v>
      </c>
      <c r="L194" s="7">
        <f t="shared" si="38"/>
        <v>0</v>
      </c>
      <c r="M194" s="7">
        <f t="shared" ca="1" si="32"/>
        <v>3.0084999532894738E-3</v>
      </c>
      <c r="N194" s="7">
        <f t="shared" ca="1" si="39"/>
        <v>0</v>
      </c>
      <c r="O194" s="49">
        <f t="shared" ca="1" si="40"/>
        <v>0</v>
      </c>
      <c r="P194" s="7">
        <f t="shared" ca="1" si="41"/>
        <v>0</v>
      </c>
      <c r="Q194" s="7">
        <f t="shared" ca="1" si="42"/>
        <v>0</v>
      </c>
      <c r="R194" s="5">
        <f t="shared" ca="1" si="33"/>
        <v>-3.0084999532894738E-3</v>
      </c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x14ac:dyDescent="0.2">
      <c r="A195" s="39"/>
      <c r="B195" s="39"/>
      <c r="C195" s="39"/>
      <c r="D195" s="40">
        <f t="shared" si="30"/>
        <v>0</v>
      </c>
      <c r="E195" s="40">
        <f t="shared" si="30"/>
        <v>0</v>
      </c>
      <c r="F195" s="7">
        <f t="shared" si="31"/>
        <v>0</v>
      </c>
      <c r="G195" s="7">
        <f t="shared" si="31"/>
        <v>0</v>
      </c>
      <c r="H195" s="7">
        <f t="shared" si="34"/>
        <v>0</v>
      </c>
      <c r="I195" s="7">
        <f t="shared" si="35"/>
        <v>0</v>
      </c>
      <c r="J195" s="7">
        <f t="shared" si="36"/>
        <v>0</v>
      </c>
      <c r="K195" s="7">
        <f t="shared" si="37"/>
        <v>0</v>
      </c>
      <c r="L195" s="7">
        <f t="shared" si="38"/>
        <v>0</v>
      </c>
      <c r="M195" s="7">
        <f t="shared" ca="1" si="32"/>
        <v>3.0084999532894738E-3</v>
      </c>
      <c r="N195" s="7">
        <f t="shared" ca="1" si="39"/>
        <v>0</v>
      </c>
      <c r="O195" s="49">
        <f t="shared" ca="1" si="40"/>
        <v>0</v>
      </c>
      <c r="P195" s="7">
        <f t="shared" ca="1" si="41"/>
        <v>0</v>
      </c>
      <c r="Q195" s="7">
        <f t="shared" ca="1" si="42"/>
        <v>0</v>
      </c>
      <c r="R195" s="5">
        <f t="shared" ca="1" si="33"/>
        <v>-3.0084999532894738E-3</v>
      </c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x14ac:dyDescent="0.2">
      <c r="A196" s="39"/>
      <c r="B196" s="39"/>
      <c r="C196" s="39"/>
      <c r="D196" s="40">
        <f t="shared" si="30"/>
        <v>0</v>
      </c>
      <c r="E196" s="40">
        <f t="shared" si="30"/>
        <v>0</v>
      </c>
      <c r="F196" s="7">
        <f t="shared" si="31"/>
        <v>0</v>
      </c>
      <c r="G196" s="7">
        <f t="shared" si="31"/>
        <v>0</v>
      </c>
      <c r="H196" s="7">
        <f t="shared" si="34"/>
        <v>0</v>
      </c>
      <c r="I196" s="7">
        <f t="shared" si="35"/>
        <v>0</v>
      </c>
      <c r="J196" s="7">
        <f t="shared" si="36"/>
        <v>0</v>
      </c>
      <c r="K196" s="7">
        <f t="shared" si="37"/>
        <v>0</v>
      </c>
      <c r="L196" s="7">
        <f t="shared" si="38"/>
        <v>0</v>
      </c>
      <c r="M196" s="7">
        <f t="shared" ca="1" si="32"/>
        <v>3.0084999532894738E-3</v>
      </c>
      <c r="N196" s="7">
        <f t="shared" ca="1" si="39"/>
        <v>0</v>
      </c>
      <c r="O196" s="49">
        <f t="shared" ca="1" si="40"/>
        <v>0</v>
      </c>
      <c r="P196" s="7">
        <f t="shared" ca="1" si="41"/>
        <v>0</v>
      </c>
      <c r="Q196" s="7">
        <f t="shared" ca="1" si="42"/>
        <v>0</v>
      </c>
      <c r="R196" s="5">
        <f t="shared" ca="1" si="33"/>
        <v>-3.0084999532894738E-3</v>
      </c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x14ac:dyDescent="0.2">
      <c r="A197" s="39"/>
      <c r="B197" s="39"/>
      <c r="C197" s="39"/>
      <c r="D197" s="40">
        <f t="shared" si="30"/>
        <v>0</v>
      </c>
      <c r="E197" s="40">
        <f t="shared" si="30"/>
        <v>0</v>
      </c>
      <c r="F197" s="7">
        <f t="shared" si="31"/>
        <v>0</v>
      </c>
      <c r="G197" s="7">
        <f t="shared" si="31"/>
        <v>0</v>
      </c>
      <c r="H197" s="7">
        <f t="shared" si="34"/>
        <v>0</v>
      </c>
      <c r="I197" s="7">
        <f t="shared" si="35"/>
        <v>0</v>
      </c>
      <c r="J197" s="7">
        <f t="shared" si="36"/>
        <v>0</v>
      </c>
      <c r="K197" s="7">
        <f t="shared" si="37"/>
        <v>0</v>
      </c>
      <c r="L197" s="7">
        <f t="shared" si="38"/>
        <v>0</v>
      </c>
      <c r="M197" s="7">
        <f t="shared" ca="1" si="32"/>
        <v>3.0084999532894738E-3</v>
      </c>
      <c r="N197" s="7">
        <f t="shared" ca="1" si="39"/>
        <v>0</v>
      </c>
      <c r="O197" s="49">
        <f t="shared" ca="1" si="40"/>
        <v>0</v>
      </c>
      <c r="P197" s="7">
        <f t="shared" ca="1" si="41"/>
        <v>0</v>
      </c>
      <c r="Q197" s="7">
        <f t="shared" ca="1" si="42"/>
        <v>0</v>
      </c>
      <c r="R197" s="5">
        <f t="shared" ca="1" si="33"/>
        <v>-3.0084999532894738E-3</v>
      </c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x14ac:dyDescent="0.2">
      <c r="A198" s="39"/>
      <c r="B198" s="39"/>
      <c r="C198" s="39"/>
      <c r="D198" s="40">
        <f t="shared" si="30"/>
        <v>0</v>
      </c>
      <c r="E198" s="40">
        <f t="shared" si="30"/>
        <v>0</v>
      </c>
      <c r="F198" s="7">
        <f t="shared" si="31"/>
        <v>0</v>
      </c>
      <c r="G198" s="7">
        <f t="shared" si="31"/>
        <v>0</v>
      </c>
      <c r="H198" s="7">
        <f t="shared" si="34"/>
        <v>0</v>
      </c>
      <c r="I198" s="7">
        <f t="shared" si="35"/>
        <v>0</v>
      </c>
      <c r="J198" s="7">
        <f t="shared" si="36"/>
        <v>0</v>
      </c>
      <c r="K198" s="7">
        <f t="shared" si="37"/>
        <v>0</v>
      </c>
      <c r="L198" s="7">
        <f t="shared" si="38"/>
        <v>0</v>
      </c>
      <c r="M198" s="7">
        <f t="shared" ca="1" si="32"/>
        <v>3.0084999532894738E-3</v>
      </c>
      <c r="N198" s="7">
        <f t="shared" ca="1" si="39"/>
        <v>0</v>
      </c>
      <c r="O198" s="49">
        <f t="shared" ca="1" si="40"/>
        <v>0</v>
      </c>
      <c r="P198" s="7">
        <f t="shared" ca="1" si="41"/>
        <v>0</v>
      </c>
      <c r="Q198" s="7">
        <f t="shared" ca="1" si="42"/>
        <v>0</v>
      </c>
      <c r="R198" s="5">
        <f t="shared" ca="1" si="33"/>
        <v>-3.0084999532894738E-3</v>
      </c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x14ac:dyDescent="0.2">
      <c r="A199" s="39"/>
      <c r="B199" s="39"/>
      <c r="C199" s="39"/>
      <c r="D199" s="40">
        <f t="shared" si="30"/>
        <v>0</v>
      </c>
      <c r="E199" s="40">
        <f t="shared" si="30"/>
        <v>0</v>
      </c>
      <c r="F199" s="7">
        <f t="shared" si="31"/>
        <v>0</v>
      </c>
      <c r="G199" s="7">
        <f t="shared" si="31"/>
        <v>0</v>
      </c>
      <c r="H199" s="7">
        <f t="shared" si="34"/>
        <v>0</v>
      </c>
      <c r="I199" s="7">
        <f t="shared" si="35"/>
        <v>0</v>
      </c>
      <c r="J199" s="7">
        <f t="shared" si="36"/>
        <v>0</v>
      </c>
      <c r="K199" s="7">
        <f t="shared" si="37"/>
        <v>0</v>
      </c>
      <c r="L199" s="7">
        <f t="shared" si="38"/>
        <v>0</v>
      </c>
      <c r="M199" s="7">
        <f t="shared" ca="1" si="32"/>
        <v>3.0084999532894738E-3</v>
      </c>
      <c r="N199" s="7">
        <f t="shared" ca="1" si="39"/>
        <v>0</v>
      </c>
      <c r="O199" s="49">
        <f t="shared" ca="1" si="40"/>
        <v>0</v>
      </c>
      <c r="P199" s="7">
        <f t="shared" ca="1" si="41"/>
        <v>0</v>
      </c>
      <c r="Q199" s="7">
        <f t="shared" ca="1" si="42"/>
        <v>0</v>
      </c>
      <c r="R199" s="5">
        <f t="shared" ca="1" si="33"/>
        <v>-3.0084999532894738E-3</v>
      </c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x14ac:dyDescent="0.2">
      <c r="A200" s="39"/>
      <c r="B200" s="39"/>
      <c r="C200" s="39"/>
      <c r="D200" s="40">
        <f t="shared" si="30"/>
        <v>0</v>
      </c>
      <c r="E200" s="40">
        <f t="shared" si="30"/>
        <v>0</v>
      </c>
      <c r="F200" s="7">
        <f t="shared" si="31"/>
        <v>0</v>
      </c>
      <c r="G200" s="7">
        <f t="shared" si="31"/>
        <v>0</v>
      </c>
      <c r="H200" s="7">
        <f t="shared" si="34"/>
        <v>0</v>
      </c>
      <c r="I200" s="7">
        <f t="shared" si="35"/>
        <v>0</v>
      </c>
      <c r="J200" s="7">
        <f t="shared" si="36"/>
        <v>0</v>
      </c>
      <c r="K200" s="7">
        <f t="shared" si="37"/>
        <v>0</v>
      </c>
      <c r="L200" s="7">
        <f t="shared" si="38"/>
        <v>0</v>
      </c>
      <c r="M200" s="7">
        <f t="shared" ca="1" si="32"/>
        <v>3.0084999532894738E-3</v>
      </c>
      <c r="N200" s="7">
        <f t="shared" ca="1" si="39"/>
        <v>0</v>
      </c>
      <c r="O200" s="49">
        <f t="shared" ca="1" si="40"/>
        <v>0</v>
      </c>
      <c r="P200" s="7">
        <f t="shared" ca="1" si="41"/>
        <v>0</v>
      </c>
      <c r="Q200" s="7">
        <f t="shared" ca="1" si="42"/>
        <v>0</v>
      </c>
      <c r="R200" s="5">
        <f t="shared" ca="1" si="33"/>
        <v>-3.0084999532894738E-3</v>
      </c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x14ac:dyDescent="0.2">
      <c r="A201" s="39"/>
      <c r="B201" s="39"/>
      <c r="C201" s="39"/>
      <c r="D201" s="40">
        <f t="shared" si="30"/>
        <v>0</v>
      </c>
      <c r="E201" s="40">
        <f t="shared" si="30"/>
        <v>0</v>
      </c>
      <c r="F201" s="7">
        <f t="shared" si="31"/>
        <v>0</v>
      </c>
      <c r="G201" s="7">
        <f t="shared" si="31"/>
        <v>0</v>
      </c>
      <c r="H201" s="7">
        <f t="shared" si="34"/>
        <v>0</v>
      </c>
      <c r="I201" s="7">
        <f t="shared" si="35"/>
        <v>0</v>
      </c>
      <c r="J201" s="7">
        <f t="shared" si="36"/>
        <v>0</v>
      </c>
      <c r="K201" s="7">
        <f t="shared" si="37"/>
        <v>0</v>
      </c>
      <c r="L201" s="7">
        <f t="shared" si="38"/>
        <v>0</v>
      </c>
      <c r="M201" s="7">
        <f t="shared" ca="1" si="32"/>
        <v>3.0084999532894738E-3</v>
      </c>
      <c r="N201" s="7">
        <f t="shared" ca="1" si="39"/>
        <v>0</v>
      </c>
      <c r="O201" s="49">
        <f t="shared" ca="1" si="40"/>
        <v>0</v>
      </c>
      <c r="P201" s="7">
        <f t="shared" ca="1" si="41"/>
        <v>0</v>
      </c>
      <c r="Q201" s="7">
        <f t="shared" ca="1" si="42"/>
        <v>0</v>
      </c>
      <c r="R201" s="5">
        <f t="shared" ca="1" si="33"/>
        <v>-3.0084999532894738E-3</v>
      </c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x14ac:dyDescent="0.2">
      <c r="A202" s="39"/>
      <c r="B202" s="39"/>
      <c r="C202" s="39"/>
      <c r="D202" s="40">
        <f t="shared" si="30"/>
        <v>0</v>
      </c>
      <c r="E202" s="40">
        <f t="shared" si="30"/>
        <v>0</v>
      </c>
      <c r="F202" s="7">
        <f t="shared" si="31"/>
        <v>0</v>
      </c>
      <c r="G202" s="7">
        <f t="shared" si="31"/>
        <v>0</v>
      </c>
      <c r="H202" s="7">
        <f t="shared" si="34"/>
        <v>0</v>
      </c>
      <c r="I202" s="7">
        <f t="shared" si="35"/>
        <v>0</v>
      </c>
      <c r="J202" s="7">
        <f t="shared" si="36"/>
        <v>0</v>
      </c>
      <c r="K202" s="7">
        <f t="shared" si="37"/>
        <v>0</v>
      </c>
      <c r="L202" s="7">
        <f t="shared" si="38"/>
        <v>0</v>
      </c>
      <c r="M202" s="7">
        <f t="shared" ca="1" si="32"/>
        <v>3.0084999532894738E-3</v>
      </c>
      <c r="N202" s="7">
        <f t="shared" ca="1" si="39"/>
        <v>0</v>
      </c>
      <c r="O202" s="49">
        <f t="shared" ca="1" si="40"/>
        <v>0</v>
      </c>
      <c r="P202" s="7">
        <f t="shared" ca="1" si="41"/>
        <v>0</v>
      </c>
      <c r="Q202" s="7">
        <f t="shared" ca="1" si="42"/>
        <v>0</v>
      </c>
      <c r="R202" s="5">
        <f t="shared" ca="1" si="33"/>
        <v>-3.0084999532894738E-3</v>
      </c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x14ac:dyDescent="0.2">
      <c r="A203" s="39"/>
      <c r="B203" s="39"/>
      <c r="C203" s="39"/>
      <c r="D203" s="40">
        <f t="shared" si="30"/>
        <v>0</v>
      </c>
      <c r="E203" s="40">
        <f t="shared" si="30"/>
        <v>0</v>
      </c>
      <c r="F203" s="7">
        <f t="shared" si="31"/>
        <v>0</v>
      </c>
      <c r="G203" s="7">
        <f t="shared" si="31"/>
        <v>0</v>
      </c>
      <c r="H203" s="7">
        <f t="shared" si="34"/>
        <v>0</v>
      </c>
      <c r="I203" s="7">
        <f t="shared" si="35"/>
        <v>0</v>
      </c>
      <c r="J203" s="7">
        <f t="shared" si="36"/>
        <v>0</v>
      </c>
      <c r="K203" s="7">
        <f t="shared" si="37"/>
        <v>0</v>
      </c>
      <c r="L203" s="7">
        <f t="shared" si="38"/>
        <v>0</v>
      </c>
      <c r="M203" s="7">
        <f t="shared" ca="1" si="32"/>
        <v>3.0084999532894738E-3</v>
      </c>
      <c r="N203" s="7">
        <f t="shared" ca="1" si="39"/>
        <v>0</v>
      </c>
      <c r="O203" s="49">
        <f t="shared" ca="1" si="40"/>
        <v>0</v>
      </c>
      <c r="P203" s="7">
        <f t="shared" ca="1" si="41"/>
        <v>0</v>
      </c>
      <c r="Q203" s="7">
        <f t="shared" ca="1" si="42"/>
        <v>0</v>
      </c>
      <c r="R203" s="5">
        <f t="shared" ca="1" si="33"/>
        <v>-3.0084999532894738E-3</v>
      </c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x14ac:dyDescent="0.2">
      <c r="A204" s="39"/>
      <c r="B204" s="39"/>
      <c r="C204" s="39"/>
      <c r="D204" s="40">
        <f t="shared" si="30"/>
        <v>0</v>
      </c>
      <c r="E204" s="40">
        <f t="shared" si="30"/>
        <v>0</v>
      </c>
      <c r="F204" s="7">
        <f t="shared" si="31"/>
        <v>0</v>
      </c>
      <c r="G204" s="7">
        <f t="shared" si="31"/>
        <v>0</v>
      </c>
      <c r="H204" s="7">
        <f t="shared" si="34"/>
        <v>0</v>
      </c>
      <c r="I204" s="7">
        <f t="shared" si="35"/>
        <v>0</v>
      </c>
      <c r="J204" s="7">
        <f t="shared" si="36"/>
        <v>0</v>
      </c>
      <c r="K204" s="7">
        <f t="shared" si="37"/>
        <v>0</v>
      </c>
      <c r="L204" s="7">
        <f t="shared" si="38"/>
        <v>0</v>
      </c>
      <c r="M204" s="7">
        <f t="shared" ca="1" si="32"/>
        <v>3.0084999532894738E-3</v>
      </c>
      <c r="N204" s="7">
        <f t="shared" ca="1" si="39"/>
        <v>0</v>
      </c>
      <c r="O204" s="49">
        <f t="shared" ca="1" si="40"/>
        <v>0</v>
      </c>
      <c r="P204" s="7">
        <f t="shared" ca="1" si="41"/>
        <v>0</v>
      </c>
      <c r="Q204" s="7">
        <f t="shared" ca="1" si="42"/>
        <v>0</v>
      </c>
      <c r="R204" s="5">
        <f t="shared" ca="1" si="33"/>
        <v>-3.0084999532894738E-3</v>
      </c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x14ac:dyDescent="0.2">
      <c r="A205" s="39"/>
      <c r="B205" s="39"/>
      <c r="C205" s="39"/>
      <c r="D205" s="40">
        <f t="shared" si="30"/>
        <v>0</v>
      </c>
      <c r="E205" s="40">
        <f t="shared" si="30"/>
        <v>0</v>
      </c>
      <c r="F205" s="7">
        <f t="shared" si="31"/>
        <v>0</v>
      </c>
      <c r="G205" s="7">
        <f t="shared" si="31"/>
        <v>0</v>
      </c>
      <c r="H205" s="7">
        <f t="shared" si="34"/>
        <v>0</v>
      </c>
      <c r="I205" s="7">
        <f t="shared" si="35"/>
        <v>0</v>
      </c>
      <c r="J205" s="7">
        <f t="shared" si="36"/>
        <v>0</v>
      </c>
      <c r="K205" s="7">
        <f t="shared" si="37"/>
        <v>0</v>
      </c>
      <c r="L205" s="7">
        <f t="shared" si="38"/>
        <v>0</v>
      </c>
      <c r="M205" s="7">
        <f t="shared" ca="1" si="32"/>
        <v>3.0084999532894738E-3</v>
      </c>
      <c r="N205" s="7">
        <f t="shared" ca="1" si="39"/>
        <v>0</v>
      </c>
      <c r="O205" s="49">
        <f t="shared" ca="1" si="40"/>
        <v>0</v>
      </c>
      <c r="P205" s="7">
        <f t="shared" ca="1" si="41"/>
        <v>0</v>
      </c>
      <c r="Q205" s="7">
        <f t="shared" ca="1" si="42"/>
        <v>0</v>
      </c>
      <c r="R205" s="5">
        <f t="shared" ca="1" si="33"/>
        <v>-3.0084999532894738E-3</v>
      </c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x14ac:dyDescent="0.2">
      <c r="A206" s="39"/>
      <c r="B206" s="39"/>
      <c r="C206" s="39"/>
      <c r="D206" s="40">
        <f t="shared" si="30"/>
        <v>0</v>
      </c>
      <c r="E206" s="40">
        <f t="shared" si="30"/>
        <v>0</v>
      </c>
      <c r="F206" s="7">
        <f t="shared" si="31"/>
        <v>0</v>
      </c>
      <c r="G206" s="7">
        <f t="shared" si="31"/>
        <v>0</v>
      </c>
      <c r="H206" s="7">
        <f t="shared" si="34"/>
        <v>0</v>
      </c>
      <c r="I206" s="7">
        <f t="shared" si="35"/>
        <v>0</v>
      </c>
      <c r="J206" s="7">
        <f t="shared" si="36"/>
        <v>0</v>
      </c>
      <c r="K206" s="7">
        <f t="shared" si="37"/>
        <v>0</v>
      </c>
      <c r="L206" s="7">
        <f t="shared" si="38"/>
        <v>0</v>
      </c>
      <c r="M206" s="7">
        <f t="shared" ca="1" si="32"/>
        <v>3.0084999532894738E-3</v>
      </c>
      <c r="N206" s="7">
        <f t="shared" ca="1" si="39"/>
        <v>0</v>
      </c>
      <c r="O206" s="49">
        <f t="shared" ca="1" si="40"/>
        <v>0</v>
      </c>
      <c r="P206" s="7">
        <f t="shared" ca="1" si="41"/>
        <v>0</v>
      </c>
      <c r="Q206" s="7">
        <f t="shared" ca="1" si="42"/>
        <v>0</v>
      </c>
      <c r="R206" s="5">
        <f t="shared" ca="1" si="33"/>
        <v>-3.0084999532894738E-3</v>
      </c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x14ac:dyDescent="0.2">
      <c r="A207" s="39"/>
      <c r="B207" s="39"/>
      <c r="C207" s="39"/>
      <c r="D207" s="40">
        <f t="shared" si="30"/>
        <v>0</v>
      </c>
      <c r="E207" s="40">
        <f t="shared" si="30"/>
        <v>0</v>
      </c>
      <c r="F207" s="7">
        <f t="shared" si="31"/>
        <v>0</v>
      </c>
      <c r="G207" s="7">
        <f t="shared" si="31"/>
        <v>0</v>
      </c>
      <c r="H207" s="7">
        <f t="shared" si="34"/>
        <v>0</v>
      </c>
      <c r="I207" s="7">
        <f t="shared" si="35"/>
        <v>0</v>
      </c>
      <c r="J207" s="7">
        <f t="shared" si="36"/>
        <v>0</v>
      </c>
      <c r="K207" s="7">
        <f t="shared" si="37"/>
        <v>0</v>
      </c>
      <c r="L207" s="7">
        <f t="shared" si="38"/>
        <v>0</v>
      </c>
      <c r="M207" s="7">
        <f t="shared" ca="1" si="32"/>
        <v>3.0084999532894738E-3</v>
      </c>
      <c r="N207" s="7">
        <f t="shared" ca="1" si="39"/>
        <v>0</v>
      </c>
      <c r="O207" s="49">
        <f t="shared" ca="1" si="40"/>
        <v>0</v>
      </c>
      <c r="P207" s="7">
        <f t="shared" ca="1" si="41"/>
        <v>0</v>
      </c>
      <c r="Q207" s="7">
        <f t="shared" ca="1" si="42"/>
        <v>0</v>
      </c>
      <c r="R207" s="5">
        <f t="shared" ca="1" si="33"/>
        <v>-3.0084999532894738E-3</v>
      </c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x14ac:dyDescent="0.2">
      <c r="A208" s="39"/>
      <c r="B208" s="39"/>
      <c r="C208" s="39"/>
      <c r="D208" s="40">
        <f t="shared" si="30"/>
        <v>0</v>
      </c>
      <c r="E208" s="40">
        <f t="shared" si="30"/>
        <v>0</v>
      </c>
      <c r="F208" s="7">
        <f t="shared" si="31"/>
        <v>0</v>
      </c>
      <c r="G208" s="7">
        <f t="shared" si="31"/>
        <v>0</v>
      </c>
      <c r="H208" s="7">
        <f t="shared" si="34"/>
        <v>0</v>
      </c>
      <c r="I208" s="7">
        <f t="shared" si="35"/>
        <v>0</v>
      </c>
      <c r="J208" s="7">
        <f t="shared" si="36"/>
        <v>0</v>
      </c>
      <c r="K208" s="7">
        <f t="shared" si="37"/>
        <v>0</v>
      </c>
      <c r="L208" s="7">
        <f t="shared" si="38"/>
        <v>0</v>
      </c>
      <c r="M208" s="7">
        <f t="shared" ca="1" si="32"/>
        <v>3.0084999532894738E-3</v>
      </c>
      <c r="N208" s="7">
        <f t="shared" ca="1" si="39"/>
        <v>0</v>
      </c>
      <c r="O208" s="49">
        <f t="shared" ca="1" si="40"/>
        <v>0</v>
      </c>
      <c r="P208" s="7">
        <f t="shared" ca="1" si="41"/>
        <v>0</v>
      </c>
      <c r="Q208" s="7">
        <f t="shared" ca="1" si="42"/>
        <v>0</v>
      </c>
      <c r="R208" s="5">
        <f t="shared" ca="1" si="33"/>
        <v>-3.0084999532894738E-3</v>
      </c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x14ac:dyDescent="0.2">
      <c r="A209" s="39"/>
      <c r="B209" s="39"/>
      <c r="C209" s="39"/>
      <c r="D209" s="40">
        <f t="shared" ref="D209:E272" si="43">A209/A$18</f>
        <v>0</v>
      </c>
      <c r="E209" s="40">
        <f t="shared" si="43"/>
        <v>0</v>
      </c>
      <c r="F209" s="7">
        <f t="shared" ref="F209:G272" si="44">$C209*D209</f>
        <v>0</v>
      </c>
      <c r="G209" s="7">
        <f t="shared" si="44"/>
        <v>0</v>
      </c>
      <c r="H209" s="7">
        <f t="shared" si="34"/>
        <v>0</v>
      </c>
      <c r="I209" s="7">
        <f t="shared" si="35"/>
        <v>0</v>
      </c>
      <c r="J209" s="7">
        <f t="shared" si="36"/>
        <v>0</v>
      </c>
      <c r="K209" s="7">
        <f t="shared" si="37"/>
        <v>0</v>
      </c>
      <c r="L209" s="7">
        <f t="shared" si="38"/>
        <v>0</v>
      </c>
      <c r="M209" s="7">
        <f t="shared" ca="1" si="32"/>
        <v>3.0084999532894738E-3</v>
      </c>
      <c r="N209" s="7">
        <f t="shared" ca="1" si="39"/>
        <v>0</v>
      </c>
      <c r="O209" s="49">
        <f t="shared" ca="1" si="40"/>
        <v>0</v>
      </c>
      <c r="P209" s="7">
        <f t="shared" ca="1" si="41"/>
        <v>0</v>
      </c>
      <c r="Q209" s="7">
        <f t="shared" ca="1" si="42"/>
        <v>0</v>
      </c>
      <c r="R209" s="5">
        <f t="shared" ca="1" si="33"/>
        <v>-3.0084999532894738E-3</v>
      </c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x14ac:dyDescent="0.2">
      <c r="A210" s="39"/>
      <c r="B210" s="39"/>
      <c r="C210" s="39"/>
      <c r="D210" s="40">
        <f t="shared" si="43"/>
        <v>0</v>
      </c>
      <c r="E210" s="40">
        <f t="shared" si="43"/>
        <v>0</v>
      </c>
      <c r="F210" s="7">
        <f t="shared" si="44"/>
        <v>0</v>
      </c>
      <c r="G210" s="7">
        <f t="shared" si="44"/>
        <v>0</v>
      </c>
      <c r="H210" s="7">
        <f t="shared" si="34"/>
        <v>0</v>
      </c>
      <c r="I210" s="7">
        <f t="shared" si="35"/>
        <v>0</v>
      </c>
      <c r="J210" s="7">
        <f t="shared" si="36"/>
        <v>0</v>
      </c>
      <c r="K210" s="7">
        <f t="shared" si="37"/>
        <v>0</v>
      </c>
      <c r="L210" s="7">
        <f t="shared" si="38"/>
        <v>0</v>
      </c>
      <c r="M210" s="7">
        <f t="shared" ca="1" si="32"/>
        <v>3.0084999532894738E-3</v>
      </c>
      <c r="N210" s="7">
        <f t="shared" ca="1" si="39"/>
        <v>0</v>
      </c>
      <c r="O210" s="49">
        <f t="shared" ca="1" si="40"/>
        <v>0</v>
      </c>
      <c r="P210" s="7">
        <f t="shared" ca="1" si="41"/>
        <v>0</v>
      </c>
      <c r="Q210" s="7">
        <f t="shared" ca="1" si="42"/>
        <v>0</v>
      </c>
      <c r="R210" s="5">
        <f t="shared" ca="1" si="33"/>
        <v>-3.0084999532894738E-3</v>
      </c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x14ac:dyDescent="0.2">
      <c r="A211" s="39"/>
      <c r="B211" s="39"/>
      <c r="C211" s="39"/>
      <c r="D211" s="40">
        <f t="shared" si="43"/>
        <v>0</v>
      </c>
      <c r="E211" s="40">
        <f t="shared" si="43"/>
        <v>0</v>
      </c>
      <c r="F211" s="7">
        <f t="shared" si="44"/>
        <v>0</v>
      </c>
      <c r="G211" s="7">
        <f t="shared" si="44"/>
        <v>0</v>
      </c>
      <c r="H211" s="7">
        <f t="shared" si="34"/>
        <v>0</v>
      </c>
      <c r="I211" s="7">
        <f t="shared" si="35"/>
        <v>0</v>
      </c>
      <c r="J211" s="7">
        <f t="shared" si="36"/>
        <v>0</v>
      </c>
      <c r="K211" s="7">
        <f t="shared" si="37"/>
        <v>0</v>
      </c>
      <c r="L211" s="7">
        <f t="shared" si="38"/>
        <v>0</v>
      </c>
      <c r="M211" s="7">
        <f t="shared" ca="1" si="32"/>
        <v>3.0084999532894738E-3</v>
      </c>
      <c r="N211" s="7">
        <f t="shared" ca="1" si="39"/>
        <v>0</v>
      </c>
      <c r="O211" s="49">
        <f t="shared" ca="1" si="40"/>
        <v>0</v>
      </c>
      <c r="P211" s="7">
        <f t="shared" ca="1" si="41"/>
        <v>0</v>
      </c>
      <c r="Q211" s="7">
        <f t="shared" ca="1" si="42"/>
        <v>0</v>
      </c>
      <c r="R211" s="5">
        <f t="shared" ca="1" si="33"/>
        <v>-3.0084999532894738E-3</v>
      </c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x14ac:dyDescent="0.2">
      <c r="A212" s="39"/>
      <c r="B212" s="39"/>
      <c r="C212" s="39"/>
      <c r="D212" s="40">
        <f t="shared" si="43"/>
        <v>0</v>
      </c>
      <c r="E212" s="40">
        <f t="shared" si="43"/>
        <v>0</v>
      </c>
      <c r="F212" s="7">
        <f t="shared" si="44"/>
        <v>0</v>
      </c>
      <c r="G212" s="7">
        <f t="shared" si="44"/>
        <v>0</v>
      </c>
      <c r="H212" s="7">
        <f t="shared" si="34"/>
        <v>0</v>
      </c>
      <c r="I212" s="7">
        <f t="shared" si="35"/>
        <v>0</v>
      </c>
      <c r="J212" s="7">
        <f t="shared" si="36"/>
        <v>0</v>
      </c>
      <c r="K212" s="7">
        <f t="shared" si="37"/>
        <v>0</v>
      </c>
      <c r="L212" s="7">
        <f t="shared" si="38"/>
        <v>0</v>
      </c>
      <c r="M212" s="7">
        <f t="shared" ca="1" si="32"/>
        <v>3.0084999532894738E-3</v>
      </c>
      <c r="N212" s="7">
        <f t="shared" ca="1" si="39"/>
        <v>0</v>
      </c>
      <c r="O212" s="49">
        <f t="shared" ca="1" si="40"/>
        <v>0</v>
      </c>
      <c r="P212" s="7">
        <f t="shared" ca="1" si="41"/>
        <v>0</v>
      </c>
      <c r="Q212" s="7">
        <f t="shared" ca="1" si="42"/>
        <v>0</v>
      </c>
      <c r="R212" s="5">
        <f t="shared" ca="1" si="33"/>
        <v>-3.0084999532894738E-3</v>
      </c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x14ac:dyDescent="0.2">
      <c r="A213" s="39"/>
      <c r="B213" s="39"/>
      <c r="C213" s="39"/>
      <c r="D213" s="40">
        <f t="shared" si="43"/>
        <v>0</v>
      </c>
      <c r="E213" s="40">
        <f t="shared" si="43"/>
        <v>0</v>
      </c>
      <c r="F213" s="7">
        <f t="shared" si="44"/>
        <v>0</v>
      </c>
      <c r="G213" s="7">
        <f t="shared" si="44"/>
        <v>0</v>
      </c>
      <c r="H213" s="7">
        <f t="shared" si="34"/>
        <v>0</v>
      </c>
      <c r="I213" s="7">
        <f t="shared" si="35"/>
        <v>0</v>
      </c>
      <c r="J213" s="7">
        <f t="shared" si="36"/>
        <v>0</v>
      </c>
      <c r="K213" s="7">
        <f t="shared" si="37"/>
        <v>0</v>
      </c>
      <c r="L213" s="7">
        <f t="shared" si="38"/>
        <v>0</v>
      </c>
      <c r="M213" s="7">
        <f t="shared" ref="M213:M276" ca="1" si="45">+E$4+E$5*D213+E$6*D213^2</f>
        <v>3.0084999532894738E-3</v>
      </c>
      <c r="N213" s="7">
        <f t="shared" ca="1" si="39"/>
        <v>0</v>
      </c>
      <c r="O213" s="49">
        <f t="shared" ca="1" si="40"/>
        <v>0</v>
      </c>
      <c r="P213" s="7">
        <f t="shared" ca="1" si="41"/>
        <v>0</v>
      </c>
      <c r="Q213" s="7">
        <f t="shared" ca="1" si="42"/>
        <v>0</v>
      </c>
      <c r="R213" s="5">
        <f t="shared" ref="R213:R276" ca="1" si="46">+E213-M213</f>
        <v>-3.0084999532894738E-3</v>
      </c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x14ac:dyDescent="0.2">
      <c r="A214" s="39"/>
      <c r="B214" s="39"/>
      <c r="C214" s="39"/>
      <c r="D214" s="40">
        <f t="shared" si="43"/>
        <v>0</v>
      </c>
      <c r="E214" s="40">
        <f t="shared" si="43"/>
        <v>0</v>
      </c>
      <c r="F214" s="7">
        <f t="shared" si="44"/>
        <v>0</v>
      </c>
      <c r="G214" s="7">
        <f t="shared" si="44"/>
        <v>0</v>
      </c>
      <c r="H214" s="7">
        <f t="shared" ref="H214:H277" si="47">C214*D214*D214</f>
        <v>0</v>
      </c>
      <c r="I214" s="7">
        <f t="shared" ref="I214:I277" si="48">C214*D214*D214*D214</f>
        <v>0</v>
      </c>
      <c r="J214" s="7">
        <f t="shared" ref="J214:J277" si="49">C214*D214*D214*D214*D214</f>
        <v>0</v>
      </c>
      <c r="K214" s="7">
        <f t="shared" ref="K214:K277" si="50">C214*E214*D214</f>
        <v>0</v>
      </c>
      <c r="L214" s="7">
        <f t="shared" ref="L214:L277" si="51">C214*E214*D214*D214</f>
        <v>0</v>
      </c>
      <c r="M214" s="7">
        <f t="shared" ca="1" si="45"/>
        <v>3.0084999532894738E-3</v>
      </c>
      <c r="N214" s="7">
        <f t="shared" ref="N214:N277" ca="1" si="52">C214*(M214-E214)^2</f>
        <v>0</v>
      </c>
      <c r="O214" s="49">
        <f t="shared" ref="O214:O277" ca="1" si="53">(C214*O$1-O$2*F214+O$3*H214)^2</f>
        <v>0</v>
      </c>
      <c r="P214" s="7">
        <f t="shared" ref="P214:P277" ca="1" si="54">(-C214*O$2+O$4*F214-O$5*H214)^2</f>
        <v>0</v>
      </c>
      <c r="Q214" s="7">
        <f t="shared" ref="Q214:Q277" ca="1" si="55">+(C214*O$3-F214*O$5+H214*O$6)^2</f>
        <v>0</v>
      </c>
      <c r="R214" s="5">
        <f t="shared" ca="1" si="46"/>
        <v>-3.0084999532894738E-3</v>
      </c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x14ac:dyDescent="0.2">
      <c r="A215" s="39"/>
      <c r="B215" s="39"/>
      <c r="C215" s="39"/>
      <c r="D215" s="40">
        <f t="shared" si="43"/>
        <v>0</v>
      </c>
      <c r="E215" s="40">
        <f t="shared" si="43"/>
        <v>0</v>
      </c>
      <c r="F215" s="7">
        <f t="shared" si="44"/>
        <v>0</v>
      </c>
      <c r="G215" s="7">
        <f t="shared" si="44"/>
        <v>0</v>
      </c>
      <c r="H215" s="7">
        <f t="shared" si="47"/>
        <v>0</v>
      </c>
      <c r="I215" s="7">
        <f t="shared" si="48"/>
        <v>0</v>
      </c>
      <c r="J215" s="7">
        <f t="shared" si="49"/>
        <v>0</v>
      </c>
      <c r="K215" s="7">
        <f t="shared" si="50"/>
        <v>0</v>
      </c>
      <c r="L215" s="7">
        <f t="shared" si="51"/>
        <v>0</v>
      </c>
      <c r="M215" s="7">
        <f t="shared" ca="1" si="45"/>
        <v>3.0084999532894738E-3</v>
      </c>
      <c r="N215" s="7">
        <f t="shared" ca="1" si="52"/>
        <v>0</v>
      </c>
      <c r="O215" s="49">
        <f t="shared" ca="1" si="53"/>
        <v>0</v>
      </c>
      <c r="P215" s="7">
        <f t="shared" ca="1" si="54"/>
        <v>0</v>
      </c>
      <c r="Q215" s="7">
        <f t="shared" ca="1" si="55"/>
        <v>0</v>
      </c>
      <c r="R215" s="5">
        <f t="shared" ca="1" si="46"/>
        <v>-3.0084999532894738E-3</v>
      </c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x14ac:dyDescent="0.2">
      <c r="A216" s="39"/>
      <c r="B216" s="39"/>
      <c r="C216" s="39"/>
      <c r="D216" s="40">
        <f t="shared" si="43"/>
        <v>0</v>
      </c>
      <c r="E216" s="40">
        <f t="shared" si="43"/>
        <v>0</v>
      </c>
      <c r="F216" s="7">
        <f t="shared" si="44"/>
        <v>0</v>
      </c>
      <c r="G216" s="7">
        <f t="shared" si="44"/>
        <v>0</v>
      </c>
      <c r="H216" s="7">
        <f t="shared" si="47"/>
        <v>0</v>
      </c>
      <c r="I216" s="7">
        <f t="shared" si="48"/>
        <v>0</v>
      </c>
      <c r="J216" s="7">
        <f t="shared" si="49"/>
        <v>0</v>
      </c>
      <c r="K216" s="7">
        <f t="shared" si="50"/>
        <v>0</v>
      </c>
      <c r="L216" s="7">
        <f t="shared" si="51"/>
        <v>0</v>
      </c>
      <c r="M216" s="7">
        <f t="shared" ca="1" si="45"/>
        <v>3.0084999532894738E-3</v>
      </c>
      <c r="N216" s="7">
        <f t="shared" ca="1" si="52"/>
        <v>0</v>
      </c>
      <c r="O216" s="49">
        <f t="shared" ca="1" si="53"/>
        <v>0</v>
      </c>
      <c r="P216" s="7">
        <f t="shared" ca="1" si="54"/>
        <v>0</v>
      </c>
      <c r="Q216" s="7">
        <f t="shared" ca="1" si="55"/>
        <v>0</v>
      </c>
      <c r="R216" s="5">
        <f t="shared" ca="1" si="46"/>
        <v>-3.0084999532894738E-3</v>
      </c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x14ac:dyDescent="0.2">
      <c r="A217" s="39"/>
      <c r="B217" s="39"/>
      <c r="C217" s="39"/>
      <c r="D217" s="40">
        <f t="shared" si="43"/>
        <v>0</v>
      </c>
      <c r="E217" s="40">
        <f t="shared" si="43"/>
        <v>0</v>
      </c>
      <c r="F217" s="7">
        <f t="shared" si="44"/>
        <v>0</v>
      </c>
      <c r="G217" s="7">
        <f t="shared" si="44"/>
        <v>0</v>
      </c>
      <c r="H217" s="7">
        <f t="shared" si="47"/>
        <v>0</v>
      </c>
      <c r="I217" s="7">
        <f t="shared" si="48"/>
        <v>0</v>
      </c>
      <c r="J217" s="7">
        <f t="shared" si="49"/>
        <v>0</v>
      </c>
      <c r="K217" s="7">
        <f t="shared" si="50"/>
        <v>0</v>
      </c>
      <c r="L217" s="7">
        <f t="shared" si="51"/>
        <v>0</v>
      </c>
      <c r="M217" s="7">
        <f t="shared" ca="1" si="45"/>
        <v>3.0084999532894738E-3</v>
      </c>
      <c r="N217" s="7">
        <f t="shared" ca="1" si="52"/>
        <v>0</v>
      </c>
      <c r="O217" s="49">
        <f t="shared" ca="1" si="53"/>
        <v>0</v>
      </c>
      <c r="P217" s="7">
        <f t="shared" ca="1" si="54"/>
        <v>0</v>
      </c>
      <c r="Q217" s="7">
        <f t="shared" ca="1" si="55"/>
        <v>0</v>
      </c>
      <c r="R217" s="5">
        <f t="shared" ca="1" si="46"/>
        <v>-3.0084999532894738E-3</v>
      </c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x14ac:dyDescent="0.2">
      <c r="A218" s="39"/>
      <c r="B218" s="39"/>
      <c r="C218" s="39"/>
      <c r="D218" s="40">
        <f t="shared" si="43"/>
        <v>0</v>
      </c>
      <c r="E218" s="40">
        <f t="shared" si="43"/>
        <v>0</v>
      </c>
      <c r="F218" s="7">
        <f t="shared" si="44"/>
        <v>0</v>
      </c>
      <c r="G218" s="7">
        <f t="shared" si="44"/>
        <v>0</v>
      </c>
      <c r="H218" s="7">
        <f t="shared" si="47"/>
        <v>0</v>
      </c>
      <c r="I218" s="7">
        <f t="shared" si="48"/>
        <v>0</v>
      </c>
      <c r="J218" s="7">
        <f t="shared" si="49"/>
        <v>0</v>
      </c>
      <c r="K218" s="7">
        <f t="shared" si="50"/>
        <v>0</v>
      </c>
      <c r="L218" s="7">
        <f t="shared" si="51"/>
        <v>0</v>
      </c>
      <c r="M218" s="7">
        <f t="shared" ca="1" si="45"/>
        <v>3.0084999532894738E-3</v>
      </c>
      <c r="N218" s="7">
        <f t="shared" ca="1" si="52"/>
        <v>0</v>
      </c>
      <c r="O218" s="49">
        <f t="shared" ca="1" si="53"/>
        <v>0</v>
      </c>
      <c r="P218" s="7">
        <f t="shared" ca="1" si="54"/>
        <v>0</v>
      </c>
      <c r="Q218" s="7">
        <f t="shared" ca="1" si="55"/>
        <v>0</v>
      </c>
      <c r="R218" s="5">
        <f t="shared" ca="1" si="46"/>
        <v>-3.0084999532894738E-3</v>
      </c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x14ac:dyDescent="0.2">
      <c r="A219" s="39"/>
      <c r="B219" s="39"/>
      <c r="C219" s="39"/>
      <c r="D219" s="40">
        <f t="shared" si="43"/>
        <v>0</v>
      </c>
      <c r="E219" s="40">
        <f t="shared" si="43"/>
        <v>0</v>
      </c>
      <c r="F219" s="7">
        <f t="shared" si="44"/>
        <v>0</v>
      </c>
      <c r="G219" s="7">
        <f t="shared" si="44"/>
        <v>0</v>
      </c>
      <c r="H219" s="7">
        <f t="shared" si="47"/>
        <v>0</v>
      </c>
      <c r="I219" s="7">
        <f t="shared" si="48"/>
        <v>0</v>
      </c>
      <c r="J219" s="7">
        <f t="shared" si="49"/>
        <v>0</v>
      </c>
      <c r="K219" s="7">
        <f t="shared" si="50"/>
        <v>0</v>
      </c>
      <c r="L219" s="7">
        <f t="shared" si="51"/>
        <v>0</v>
      </c>
      <c r="M219" s="7">
        <f t="shared" ca="1" si="45"/>
        <v>3.0084999532894738E-3</v>
      </c>
      <c r="N219" s="7">
        <f t="shared" ca="1" si="52"/>
        <v>0</v>
      </c>
      <c r="O219" s="49">
        <f t="shared" ca="1" si="53"/>
        <v>0</v>
      </c>
      <c r="P219" s="7">
        <f t="shared" ca="1" si="54"/>
        <v>0</v>
      </c>
      <c r="Q219" s="7">
        <f t="shared" ca="1" si="55"/>
        <v>0</v>
      </c>
      <c r="R219" s="5">
        <f t="shared" ca="1" si="46"/>
        <v>-3.0084999532894738E-3</v>
      </c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x14ac:dyDescent="0.2">
      <c r="A220" s="39"/>
      <c r="B220" s="39"/>
      <c r="C220" s="39"/>
      <c r="D220" s="40">
        <f t="shared" si="43"/>
        <v>0</v>
      </c>
      <c r="E220" s="40">
        <f t="shared" si="43"/>
        <v>0</v>
      </c>
      <c r="F220" s="7">
        <f t="shared" si="44"/>
        <v>0</v>
      </c>
      <c r="G220" s="7">
        <f t="shared" si="44"/>
        <v>0</v>
      </c>
      <c r="H220" s="7">
        <f t="shared" si="47"/>
        <v>0</v>
      </c>
      <c r="I220" s="7">
        <f t="shared" si="48"/>
        <v>0</v>
      </c>
      <c r="J220" s="7">
        <f t="shared" si="49"/>
        <v>0</v>
      </c>
      <c r="K220" s="7">
        <f t="shared" si="50"/>
        <v>0</v>
      </c>
      <c r="L220" s="7">
        <f t="shared" si="51"/>
        <v>0</v>
      </c>
      <c r="M220" s="7">
        <f t="shared" ca="1" si="45"/>
        <v>3.0084999532894738E-3</v>
      </c>
      <c r="N220" s="7">
        <f t="shared" ca="1" si="52"/>
        <v>0</v>
      </c>
      <c r="O220" s="49">
        <f t="shared" ca="1" si="53"/>
        <v>0</v>
      </c>
      <c r="P220" s="7">
        <f t="shared" ca="1" si="54"/>
        <v>0</v>
      </c>
      <c r="Q220" s="7">
        <f t="shared" ca="1" si="55"/>
        <v>0</v>
      </c>
      <c r="R220" s="5">
        <f t="shared" ca="1" si="46"/>
        <v>-3.0084999532894738E-3</v>
      </c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1:35" x14ac:dyDescent="0.2">
      <c r="A221" s="39"/>
      <c r="B221" s="39"/>
      <c r="C221" s="39"/>
      <c r="D221" s="40">
        <f t="shared" si="43"/>
        <v>0</v>
      </c>
      <c r="E221" s="40">
        <f t="shared" si="43"/>
        <v>0</v>
      </c>
      <c r="F221" s="7">
        <f t="shared" si="44"/>
        <v>0</v>
      </c>
      <c r="G221" s="7">
        <f t="shared" si="44"/>
        <v>0</v>
      </c>
      <c r="H221" s="7">
        <f t="shared" si="47"/>
        <v>0</v>
      </c>
      <c r="I221" s="7">
        <f t="shared" si="48"/>
        <v>0</v>
      </c>
      <c r="J221" s="7">
        <f t="shared" si="49"/>
        <v>0</v>
      </c>
      <c r="K221" s="7">
        <f t="shared" si="50"/>
        <v>0</v>
      </c>
      <c r="L221" s="7">
        <f t="shared" si="51"/>
        <v>0</v>
      </c>
      <c r="M221" s="7">
        <f t="shared" ca="1" si="45"/>
        <v>3.0084999532894738E-3</v>
      </c>
      <c r="N221" s="7">
        <f t="shared" ca="1" si="52"/>
        <v>0</v>
      </c>
      <c r="O221" s="49">
        <f t="shared" ca="1" si="53"/>
        <v>0</v>
      </c>
      <c r="P221" s="7">
        <f t="shared" ca="1" si="54"/>
        <v>0</v>
      </c>
      <c r="Q221" s="7">
        <f t="shared" ca="1" si="55"/>
        <v>0</v>
      </c>
      <c r="R221" s="5">
        <f t="shared" ca="1" si="46"/>
        <v>-3.0084999532894738E-3</v>
      </c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x14ac:dyDescent="0.2">
      <c r="A222" s="39"/>
      <c r="B222" s="39"/>
      <c r="C222" s="39"/>
      <c r="D222" s="40">
        <f t="shared" si="43"/>
        <v>0</v>
      </c>
      <c r="E222" s="40">
        <f t="shared" si="43"/>
        <v>0</v>
      </c>
      <c r="F222" s="7">
        <f t="shared" si="44"/>
        <v>0</v>
      </c>
      <c r="G222" s="7">
        <f t="shared" si="44"/>
        <v>0</v>
      </c>
      <c r="H222" s="7">
        <f t="shared" si="47"/>
        <v>0</v>
      </c>
      <c r="I222" s="7">
        <f t="shared" si="48"/>
        <v>0</v>
      </c>
      <c r="J222" s="7">
        <f t="shared" si="49"/>
        <v>0</v>
      </c>
      <c r="K222" s="7">
        <f t="shared" si="50"/>
        <v>0</v>
      </c>
      <c r="L222" s="7">
        <f t="shared" si="51"/>
        <v>0</v>
      </c>
      <c r="M222" s="7">
        <f t="shared" ca="1" si="45"/>
        <v>3.0084999532894738E-3</v>
      </c>
      <c r="N222" s="7">
        <f t="shared" ca="1" si="52"/>
        <v>0</v>
      </c>
      <c r="O222" s="49">
        <f t="shared" ca="1" si="53"/>
        <v>0</v>
      </c>
      <c r="P222" s="7">
        <f t="shared" ca="1" si="54"/>
        <v>0</v>
      </c>
      <c r="Q222" s="7">
        <f t="shared" ca="1" si="55"/>
        <v>0</v>
      </c>
      <c r="R222" s="5">
        <f t="shared" ca="1" si="46"/>
        <v>-3.0084999532894738E-3</v>
      </c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x14ac:dyDescent="0.2">
      <c r="A223" s="39"/>
      <c r="B223" s="39"/>
      <c r="C223" s="39"/>
      <c r="D223" s="40">
        <f t="shared" si="43"/>
        <v>0</v>
      </c>
      <c r="E223" s="40">
        <f t="shared" si="43"/>
        <v>0</v>
      </c>
      <c r="F223" s="7">
        <f t="shared" si="44"/>
        <v>0</v>
      </c>
      <c r="G223" s="7">
        <f t="shared" si="44"/>
        <v>0</v>
      </c>
      <c r="H223" s="7">
        <f t="shared" si="47"/>
        <v>0</v>
      </c>
      <c r="I223" s="7">
        <f t="shared" si="48"/>
        <v>0</v>
      </c>
      <c r="J223" s="7">
        <f t="shared" si="49"/>
        <v>0</v>
      </c>
      <c r="K223" s="7">
        <f t="shared" si="50"/>
        <v>0</v>
      </c>
      <c r="L223" s="7">
        <f t="shared" si="51"/>
        <v>0</v>
      </c>
      <c r="M223" s="7">
        <f t="shared" ca="1" si="45"/>
        <v>3.0084999532894738E-3</v>
      </c>
      <c r="N223" s="7">
        <f t="shared" ca="1" si="52"/>
        <v>0</v>
      </c>
      <c r="O223" s="49">
        <f t="shared" ca="1" si="53"/>
        <v>0</v>
      </c>
      <c r="P223" s="7">
        <f t="shared" ca="1" si="54"/>
        <v>0</v>
      </c>
      <c r="Q223" s="7">
        <f t="shared" ca="1" si="55"/>
        <v>0</v>
      </c>
      <c r="R223" s="5">
        <f t="shared" ca="1" si="46"/>
        <v>-3.0084999532894738E-3</v>
      </c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x14ac:dyDescent="0.2">
      <c r="A224" s="39"/>
      <c r="B224" s="39"/>
      <c r="C224" s="39"/>
      <c r="D224" s="40">
        <f t="shared" si="43"/>
        <v>0</v>
      </c>
      <c r="E224" s="40">
        <f t="shared" si="43"/>
        <v>0</v>
      </c>
      <c r="F224" s="7">
        <f t="shared" si="44"/>
        <v>0</v>
      </c>
      <c r="G224" s="7">
        <f t="shared" si="44"/>
        <v>0</v>
      </c>
      <c r="H224" s="7">
        <f t="shared" si="47"/>
        <v>0</v>
      </c>
      <c r="I224" s="7">
        <f t="shared" si="48"/>
        <v>0</v>
      </c>
      <c r="J224" s="7">
        <f t="shared" si="49"/>
        <v>0</v>
      </c>
      <c r="K224" s="7">
        <f t="shared" si="50"/>
        <v>0</v>
      </c>
      <c r="L224" s="7">
        <f t="shared" si="51"/>
        <v>0</v>
      </c>
      <c r="M224" s="7">
        <f t="shared" ca="1" si="45"/>
        <v>3.0084999532894738E-3</v>
      </c>
      <c r="N224" s="7">
        <f t="shared" ca="1" si="52"/>
        <v>0</v>
      </c>
      <c r="O224" s="49">
        <f t="shared" ca="1" si="53"/>
        <v>0</v>
      </c>
      <c r="P224" s="7">
        <f t="shared" ca="1" si="54"/>
        <v>0</v>
      </c>
      <c r="Q224" s="7">
        <f t="shared" ca="1" si="55"/>
        <v>0</v>
      </c>
      <c r="R224" s="5">
        <f t="shared" ca="1" si="46"/>
        <v>-3.0084999532894738E-3</v>
      </c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x14ac:dyDescent="0.2">
      <c r="A225" s="39"/>
      <c r="B225" s="39"/>
      <c r="C225" s="39"/>
      <c r="D225" s="40">
        <f t="shared" si="43"/>
        <v>0</v>
      </c>
      <c r="E225" s="40">
        <f t="shared" si="43"/>
        <v>0</v>
      </c>
      <c r="F225" s="7">
        <f t="shared" si="44"/>
        <v>0</v>
      </c>
      <c r="G225" s="7">
        <f t="shared" si="44"/>
        <v>0</v>
      </c>
      <c r="H225" s="7">
        <f t="shared" si="47"/>
        <v>0</v>
      </c>
      <c r="I225" s="7">
        <f t="shared" si="48"/>
        <v>0</v>
      </c>
      <c r="J225" s="7">
        <f t="shared" si="49"/>
        <v>0</v>
      </c>
      <c r="K225" s="7">
        <f t="shared" si="50"/>
        <v>0</v>
      </c>
      <c r="L225" s="7">
        <f t="shared" si="51"/>
        <v>0</v>
      </c>
      <c r="M225" s="7">
        <f t="shared" ca="1" si="45"/>
        <v>3.0084999532894738E-3</v>
      </c>
      <c r="N225" s="7">
        <f t="shared" ca="1" si="52"/>
        <v>0</v>
      </c>
      <c r="O225" s="49">
        <f t="shared" ca="1" si="53"/>
        <v>0</v>
      </c>
      <c r="P225" s="7">
        <f t="shared" ca="1" si="54"/>
        <v>0</v>
      </c>
      <c r="Q225" s="7">
        <f t="shared" ca="1" si="55"/>
        <v>0</v>
      </c>
      <c r="R225" s="5">
        <f t="shared" ca="1" si="46"/>
        <v>-3.0084999532894738E-3</v>
      </c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x14ac:dyDescent="0.2">
      <c r="A226" s="39"/>
      <c r="B226" s="39"/>
      <c r="C226" s="39"/>
      <c r="D226" s="40">
        <f t="shared" si="43"/>
        <v>0</v>
      </c>
      <c r="E226" s="40">
        <f t="shared" si="43"/>
        <v>0</v>
      </c>
      <c r="F226" s="7">
        <f t="shared" si="44"/>
        <v>0</v>
      </c>
      <c r="G226" s="7">
        <f t="shared" si="44"/>
        <v>0</v>
      </c>
      <c r="H226" s="7">
        <f t="shared" si="47"/>
        <v>0</v>
      </c>
      <c r="I226" s="7">
        <f t="shared" si="48"/>
        <v>0</v>
      </c>
      <c r="J226" s="7">
        <f t="shared" si="49"/>
        <v>0</v>
      </c>
      <c r="K226" s="7">
        <f t="shared" si="50"/>
        <v>0</v>
      </c>
      <c r="L226" s="7">
        <f t="shared" si="51"/>
        <v>0</v>
      </c>
      <c r="M226" s="7">
        <f t="shared" ca="1" si="45"/>
        <v>3.0084999532894738E-3</v>
      </c>
      <c r="N226" s="7">
        <f t="shared" ca="1" si="52"/>
        <v>0</v>
      </c>
      <c r="O226" s="49">
        <f t="shared" ca="1" si="53"/>
        <v>0</v>
      </c>
      <c r="P226" s="7">
        <f t="shared" ca="1" si="54"/>
        <v>0</v>
      </c>
      <c r="Q226" s="7">
        <f t="shared" ca="1" si="55"/>
        <v>0</v>
      </c>
      <c r="R226" s="5">
        <f t="shared" ca="1" si="46"/>
        <v>-3.0084999532894738E-3</v>
      </c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x14ac:dyDescent="0.2">
      <c r="A227" s="39"/>
      <c r="B227" s="39"/>
      <c r="C227" s="39"/>
      <c r="D227" s="40">
        <f t="shared" si="43"/>
        <v>0</v>
      </c>
      <c r="E227" s="40">
        <f t="shared" si="43"/>
        <v>0</v>
      </c>
      <c r="F227" s="7">
        <f t="shared" si="44"/>
        <v>0</v>
      </c>
      <c r="G227" s="7">
        <f t="shared" si="44"/>
        <v>0</v>
      </c>
      <c r="H227" s="7">
        <f t="shared" si="47"/>
        <v>0</v>
      </c>
      <c r="I227" s="7">
        <f t="shared" si="48"/>
        <v>0</v>
      </c>
      <c r="J227" s="7">
        <f t="shared" si="49"/>
        <v>0</v>
      </c>
      <c r="K227" s="7">
        <f t="shared" si="50"/>
        <v>0</v>
      </c>
      <c r="L227" s="7">
        <f t="shared" si="51"/>
        <v>0</v>
      </c>
      <c r="M227" s="7">
        <f t="shared" ca="1" si="45"/>
        <v>3.0084999532894738E-3</v>
      </c>
      <c r="N227" s="7">
        <f t="shared" ca="1" si="52"/>
        <v>0</v>
      </c>
      <c r="O227" s="49">
        <f t="shared" ca="1" si="53"/>
        <v>0</v>
      </c>
      <c r="P227" s="7">
        <f t="shared" ca="1" si="54"/>
        <v>0</v>
      </c>
      <c r="Q227" s="7">
        <f t="shared" ca="1" si="55"/>
        <v>0</v>
      </c>
      <c r="R227" s="5">
        <f t="shared" ca="1" si="46"/>
        <v>-3.0084999532894738E-3</v>
      </c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x14ac:dyDescent="0.2">
      <c r="A228" s="39"/>
      <c r="B228" s="39"/>
      <c r="C228" s="39"/>
      <c r="D228" s="40">
        <f t="shared" si="43"/>
        <v>0</v>
      </c>
      <c r="E228" s="40">
        <f t="shared" si="43"/>
        <v>0</v>
      </c>
      <c r="F228" s="7">
        <f t="shared" si="44"/>
        <v>0</v>
      </c>
      <c r="G228" s="7">
        <f t="shared" si="44"/>
        <v>0</v>
      </c>
      <c r="H228" s="7">
        <f t="shared" si="47"/>
        <v>0</v>
      </c>
      <c r="I228" s="7">
        <f t="shared" si="48"/>
        <v>0</v>
      </c>
      <c r="J228" s="7">
        <f t="shared" si="49"/>
        <v>0</v>
      </c>
      <c r="K228" s="7">
        <f t="shared" si="50"/>
        <v>0</v>
      </c>
      <c r="L228" s="7">
        <f t="shared" si="51"/>
        <v>0</v>
      </c>
      <c r="M228" s="7">
        <f t="shared" ca="1" si="45"/>
        <v>3.0084999532894738E-3</v>
      </c>
      <c r="N228" s="7">
        <f t="shared" ca="1" si="52"/>
        <v>0</v>
      </c>
      <c r="O228" s="49">
        <f t="shared" ca="1" si="53"/>
        <v>0</v>
      </c>
      <c r="P228" s="7">
        <f t="shared" ca="1" si="54"/>
        <v>0</v>
      </c>
      <c r="Q228" s="7">
        <f t="shared" ca="1" si="55"/>
        <v>0</v>
      </c>
      <c r="R228" s="5">
        <f t="shared" ca="1" si="46"/>
        <v>-3.0084999532894738E-3</v>
      </c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x14ac:dyDescent="0.2">
      <c r="A229" s="39"/>
      <c r="B229" s="39"/>
      <c r="C229" s="39"/>
      <c r="D229" s="40">
        <f t="shared" si="43"/>
        <v>0</v>
      </c>
      <c r="E229" s="40">
        <f t="shared" si="43"/>
        <v>0</v>
      </c>
      <c r="F229" s="7">
        <f t="shared" si="44"/>
        <v>0</v>
      </c>
      <c r="G229" s="7">
        <f t="shared" si="44"/>
        <v>0</v>
      </c>
      <c r="H229" s="7">
        <f t="shared" si="47"/>
        <v>0</v>
      </c>
      <c r="I229" s="7">
        <f t="shared" si="48"/>
        <v>0</v>
      </c>
      <c r="J229" s="7">
        <f t="shared" si="49"/>
        <v>0</v>
      </c>
      <c r="K229" s="7">
        <f t="shared" si="50"/>
        <v>0</v>
      </c>
      <c r="L229" s="7">
        <f t="shared" si="51"/>
        <v>0</v>
      </c>
      <c r="M229" s="7">
        <f t="shared" ca="1" si="45"/>
        <v>3.0084999532894738E-3</v>
      </c>
      <c r="N229" s="7">
        <f t="shared" ca="1" si="52"/>
        <v>0</v>
      </c>
      <c r="O229" s="49">
        <f t="shared" ca="1" si="53"/>
        <v>0</v>
      </c>
      <c r="P229" s="7">
        <f t="shared" ca="1" si="54"/>
        <v>0</v>
      </c>
      <c r="Q229" s="7">
        <f t="shared" ca="1" si="55"/>
        <v>0</v>
      </c>
      <c r="R229" s="5">
        <f t="shared" ca="1" si="46"/>
        <v>-3.0084999532894738E-3</v>
      </c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x14ac:dyDescent="0.2">
      <c r="A230" s="39"/>
      <c r="B230" s="39"/>
      <c r="C230" s="39"/>
      <c r="D230" s="40">
        <f t="shared" si="43"/>
        <v>0</v>
      </c>
      <c r="E230" s="40">
        <f t="shared" si="43"/>
        <v>0</v>
      </c>
      <c r="F230" s="7">
        <f t="shared" si="44"/>
        <v>0</v>
      </c>
      <c r="G230" s="7">
        <f t="shared" si="44"/>
        <v>0</v>
      </c>
      <c r="H230" s="7">
        <f t="shared" si="47"/>
        <v>0</v>
      </c>
      <c r="I230" s="7">
        <f t="shared" si="48"/>
        <v>0</v>
      </c>
      <c r="J230" s="7">
        <f t="shared" si="49"/>
        <v>0</v>
      </c>
      <c r="K230" s="7">
        <f t="shared" si="50"/>
        <v>0</v>
      </c>
      <c r="L230" s="7">
        <f t="shared" si="51"/>
        <v>0</v>
      </c>
      <c r="M230" s="7">
        <f t="shared" ca="1" si="45"/>
        <v>3.0084999532894738E-3</v>
      </c>
      <c r="N230" s="7">
        <f t="shared" ca="1" si="52"/>
        <v>0</v>
      </c>
      <c r="O230" s="49">
        <f t="shared" ca="1" si="53"/>
        <v>0</v>
      </c>
      <c r="P230" s="7">
        <f t="shared" ca="1" si="54"/>
        <v>0</v>
      </c>
      <c r="Q230" s="7">
        <f t="shared" ca="1" si="55"/>
        <v>0</v>
      </c>
      <c r="R230" s="5">
        <f t="shared" ca="1" si="46"/>
        <v>-3.0084999532894738E-3</v>
      </c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x14ac:dyDescent="0.2">
      <c r="A231" s="39"/>
      <c r="B231" s="39"/>
      <c r="C231" s="39"/>
      <c r="D231" s="40">
        <f t="shared" si="43"/>
        <v>0</v>
      </c>
      <c r="E231" s="40">
        <f t="shared" si="43"/>
        <v>0</v>
      </c>
      <c r="F231" s="7">
        <f t="shared" si="44"/>
        <v>0</v>
      </c>
      <c r="G231" s="7">
        <f t="shared" si="44"/>
        <v>0</v>
      </c>
      <c r="H231" s="7">
        <f t="shared" si="47"/>
        <v>0</v>
      </c>
      <c r="I231" s="7">
        <f t="shared" si="48"/>
        <v>0</v>
      </c>
      <c r="J231" s="7">
        <f t="shared" si="49"/>
        <v>0</v>
      </c>
      <c r="K231" s="7">
        <f t="shared" si="50"/>
        <v>0</v>
      </c>
      <c r="L231" s="7">
        <f t="shared" si="51"/>
        <v>0</v>
      </c>
      <c r="M231" s="7">
        <f t="shared" ca="1" si="45"/>
        <v>3.0084999532894738E-3</v>
      </c>
      <c r="N231" s="7">
        <f t="shared" ca="1" si="52"/>
        <v>0</v>
      </c>
      <c r="O231" s="49">
        <f t="shared" ca="1" si="53"/>
        <v>0</v>
      </c>
      <c r="P231" s="7">
        <f t="shared" ca="1" si="54"/>
        <v>0</v>
      </c>
      <c r="Q231" s="7">
        <f t="shared" ca="1" si="55"/>
        <v>0</v>
      </c>
      <c r="R231" s="5">
        <f t="shared" ca="1" si="46"/>
        <v>-3.0084999532894738E-3</v>
      </c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x14ac:dyDescent="0.2">
      <c r="A232" s="39"/>
      <c r="B232" s="39"/>
      <c r="C232" s="39"/>
      <c r="D232" s="40">
        <f t="shared" si="43"/>
        <v>0</v>
      </c>
      <c r="E232" s="40">
        <f t="shared" si="43"/>
        <v>0</v>
      </c>
      <c r="F232" s="7">
        <f t="shared" si="44"/>
        <v>0</v>
      </c>
      <c r="G232" s="7">
        <f t="shared" si="44"/>
        <v>0</v>
      </c>
      <c r="H232" s="7">
        <f t="shared" si="47"/>
        <v>0</v>
      </c>
      <c r="I232" s="7">
        <f t="shared" si="48"/>
        <v>0</v>
      </c>
      <c r="J232" s="7">
        <f t="shared" si="49"/>
        <v>0</v>
      </c>
      <c r="K232" s="7">
        <f t="shared" si="50"/>
        <v>0</v>
      </c>
      <c r="L232" s="7">
        <f t="shared" si="51"/>
        <v>0</v>
      </c>
      <c r="M232" s="7">
        <f t="shared" ca="1" si="45"/>
        <v>3.0084999532894738E-3</v>
      </c>
      <c r="N232" s="7">
        <f t="shared" ca="1" si="52"/>
        <v>0</v>
      </c>
      <c r="O232" s="49">
        <f t="shared" ca="1" si="53"/>
        <v>0</v>
      </c>
      <c r="P232" s="7">
        <f t="shared" ca="1" si="54"/>
        <v>0</v>
      </c>
      <c r="Q232" s="7">
        <f t="shared" ca="1" si="55"/>
        <v>0</v>
      </c>
      <c r="R232" s="5">
        <f t="shared" ca="1" si="46"/>
        <v>-3.0084999532894738E-3</v>
      </c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x14ac:dyDescent="0.2">
      <c r="A233" s="39"/>
      <c r="B233" s="39"/>
      <c r="C233" s="39"/>
      <c r="D233" s="40">
        <f t="shared" si="43"/>
        <v>0</v>
      </c>
      <c r="E233" s="40">
        <f t="shared" si="43"/>
        <v>0</v>
      </c>
      <c r="F233" s="7">
        <f t="shared" si="44"/>
        <v>0</v>
      </c>
      <c r="G233" s="7">
        <f t="shared" si="44"/>
        <v>0</v>
      </c>
      <c r="H233" s="7">
        <f t="shared" si="47"/>
        <v>0</v>
      </c>
      <c r="I233" s="7">
        <f t="shared" si="48"/>
        <v>0</v>
      </c>
      <c r="J233" s="7">
        <f t="shared" si="49"/>
        <v>0</v>
      </c>
      <c r="K233" s="7">
        <f t="shared" si="50"/>
        <v>0</v>
      </c>
      <c r="L233" s="7">
        <f t="shared" si="51"/>
        <v>0</v>
      </c>
      <c r="M233" s="7">
        <f t="shared" ca="1" si="45"/>
        <v>3.0084999532894738E-3</v>
      </c>
      <c r="N233" s="7">
        <f t="shared" ca="1" si="52"/>
        <v>0</v>
      </c>
      <c r="O233" s="49">
        <f t="shared" ca="1" si="53"/>
        <v>0</v>
      </c>
      <c r="P233" s="7">
        <f t="shared" ca="1" si="54"/>
        <v>0</v>
      </c>
      <c r="Q233" s="7">
        <f t="shared" ca="1" si="55"/>
        <v>0</v>
      </c>
      <c r="R233" s="5">
        <f t="shared" ca="1" si="46"/>
        <v>-3.0084999532894738E-3</v>
      </c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x14ac:dyDescent="0.2">
      <c r="A234" s="39"/>
      <c r="B234" s="39"/>
      <c r="C234" s="39"/>
      <c r="D234" s="40">
        <f t="shared" si="43"/>
        <v>0</v>
      </c>
      <c r="E234" s="40">
        <f t="shared" si="43"/>
        <v>0</v>
      </c>
      <c r="F234" s="7">
        <f t="shared" si="44"/>
        <v>0</v>
      </c>
      <c r="G234" s="7">
        <f t="shared" si="44"/>
        <v>0</v>
      </c>
      <c r="H234" s="7">
        <f t="shared" si="47"/>
        <v>0</v>
      </c>
      <c r="I234" s="7">
        <f t="shared" si="48"/>
        <v>0</v>
      </c>
      <c r="J234" s="7">
        <f t="shared" si="49"/>
        <v>0</v>
      </c>
      <c r="K234" s="7">
        <f t="shared" si="50"/>
        <v>0</v>
      </c>
      <c r="L234" s="7">
        <f t="shared" si="51"/>
        <v>0</v>
      </c>
      <c r="M234" s="7">
        <f t="shared" ca="1" si="45"/>
        <v>3.0084999532894738E-3</v>
      </c>
      <c r="N234" s="7">
        <f t="shared" ca="1" si="52"/>
        <v>0</v>
      </c>
      <c r="O234" s="49">
        <f t="shared" ca="1" si="53"/>
        <v>0</v>
      </c>
      <c r="P234" s="7">
        <f t="shared" ca="1" si="54"/>
        <v>0</v>
      </c>
      <c r="Q234" s="7">
        <f t="shared" ca="1" si="55"/>
        <v>0</v>
      </c>
      <c r="R234" s="5">
        <f t="shared" ca="1" si="46"/>
        <v>-3.0084999532894738E-3</v>
      </c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x14ac:dyDescent="0.2">
      <c r="A235" s="39"/>
      <c r="B235" s="39"/>
      <c r="C235" s="39"/>
      <c r="D235" s="40">
        <f t="shared" si="43"/>
        <v>0</v>
      </c>
      <c r="E235" s="40">
        <f t="shared" si="43"/>
        <v>0</v>
      </c>
      <c r="F235" s="7">
        <f t="shared" si="44"/>
        <v>0</v>
      </c>
      <c r="G235" s="7">
        <f t="shared" si="44"/>
        <v>0</v>
      </c>
      <c r="H235" s="7">
        <f t="shared" si="47"/>
        <v>0</v>
      </c>
      <c r="I235" s="7">
        <f t="shared" si="48"/>
        <v>0</v>
      </c>
      <c r="J235" s="7">
        <f t="shared" si="49"/>
        <v>0</v>
      </c>
      <c r="K235" s="7">
        <f t="shared" si="50"/>
        <v>0</v>
      </c>
      <c r="L235" s="7">
        <f t="shared" si="51"/>
        <v>0</v>
      </c>
      <c r="M235" s="7">
        <f t="shared" ca="1" si="45"/>
        <v>3.0084999532894738E-3</v>
      </c>
      <c r="N235" s="7">
        <f t="shared" ca="1" si="52"/>
        <v>0</v>
      </c>
      <c r="O235" s="49">
        <f t="shared" ca="1" si="53"/>
        <v>0</v>
      </c>
      <c r="P235" s="7">
        <f t="shared" ca="1" si="54"/>
        <v>0</v>
      </c>
      <c r="Q235" s="7">
        <f t="shared" ca="1" si="55"/>
        <v>0</v>
      </c>
      <c r="R235" s="5">
        <f t="shared" ca="1" si="46"/>
        <v>-3.0084999532894738E-3</v>
      </c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x14ac:dyDescent="0.2">
      <c r="A236" s="39"/>
      <c r="B236" s="39"/>
      <c r="C236" s="39"/>
      <c r="D236" s="40">
        <f t="shared" si="43"/>
        <v>0</v>
      </c>
      <c r="E236" s="40">
        <f t="shared" si="43"/>
        <v>0</v>
      </c>
      <c r="F236" s="7">
        <f t="shared" si="44"/>
        <v>0</v>
      </c>
      <c r="G236" s="7">
        <f t="shared" si="44"/>
        <v>0</v>
      </c>
      <c r="H236" s="7">
        <f t="shared" si="47"/>
        <v>0</v>
      </c>
      <c r="I236" s="7">
        <f t="shared" si="48"/>
        <v>0</v>
      </c>
      <c r="J236" s="7">
        <f t="shared" si="49"/>
        <v>0</v>
      </c>
      <c r="K236" s="7">
        <f t="shared" si="50"/>
        <v>0</v>
      </c>
      <c r="L236" s="7">
        <f t="shared" si="51"/>
        <v>0</v>
      </c>
      <c r="M236" s="7">
        <f t="shared" ca="1" si="45"/>
        <v>3.0084999532894738E-3</v>
      </c>
      <c r="N236" s="7">
        <f t="shared" ca="1" si="52"/>
        <v>0</v>
      </c>
      <c r="O236" s="49">
        <f t="shared" ca="1" si="53"/>
        <v>0</v>
      </c>
      <c r="P236" s="7">
        <f t="shared" ca="1" si="54"/>
        <v>0</v>
      </c>
      <c r="Q236" s="7">
        <f t="shared" ca="1" si="55"/>
        <v>0</v>
      </c>
      <c r="R236" s="5">
        <f t="shared" ca="1" si="46"/>
        <v>-3.0084999532894738E-3</v>
      </c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x14ac:dyDescent="0.2">
      <c r="A237" s="39"/>
      <c r="B237" s="39"/>
      <c r="C237" s="39"/>
      <c r="D237" s="40">
        <f t="shared" si="43"/>
        <v>0</v>
      </c>
      <c r="E237" s="40">
        <f t="shared" si="43"/>
        <v>0</v>
      </c>
      <c r="F237" s="7">
        <f t="shared" si="44"/>
        <v>0</v>
      </c>
      <c r="G237" s="7">
        <f t="shared" si="44"/>
        <v>0</v>
      </c>
      <c r="H237" s="7">
        <f t="shared" si="47"/>
        <v>0</v>
      </c>
      <c r="I237" s="7">
        <f t="shared" si="48"/>
        <v>0</v>
      </c>
      <c r="J237" s="7">
        <f t="shared" si="49"/>
        <v>0</v>
      </c>
      <c r="K237" s="7">
        <f t="shared" si="50"/>
        <v>0</v>
      </c>
      <c r="L237" s="7">
        <f t="shared" si="51"/>
        <v>0</v>
      </c>
      <c r="M237" s="7">
        <f t="shared" ca="1" si="45"/>
        <v>3.0084999532894738E-3</v>
      </c>
      <c r="N237" s="7">
        <f t="shared" ca="1" si="52"/>
        <v>0</v>
      </c>
      <c r="O237" s="49">
        <f t="shared" ca="1" si="53"/>
        <v>0</v>
      </c>
      <c r="P237" s="7">
        <f t="shared" ca="1" si="54"/>
        <v>0</v>
      </c>
      <c r="Q237" s="7">
        <f t="shared" ca="1" si="55"/>
        <v>0</v>
      </c>
      <c r="R237" s="5">
        <f t="shared" ca="1" si="46"/>
        <v>-3.0084999532894738E-3</v>
      </c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x14ac:dyDescent="0.2">
      <c r="A238" s="39"/>
      <c r="B238" s="39"/>
      <c r="C238" s="39"/>
      <c r="D238" s="40">
        <f t="shared" si="43"/>
        <v>0</v>
      </c>
      <c r="E238" s="40">
        <f t="shared" si="43"/>
        <v>0</v>
      </c>
      <c r="F238" s="7">
        <f t="shared" si="44"/>
        <v>0</v>
      </c>
      <c r="G238" s="7">
        <f t="shared" si="44"/>
        <v>0</v>
      </c>
      <c r="H238" s="7">
        <f t="shared" si="47"/>
        <v>0</v>
      </c>
      <c r="I238" s="7">
        <f t="shared" si="48"/>
        <v>0</v>
      </c>
      <c r="J238" s="7">
        <f t="shared" si="49"/>
        <v>0</v>
      </c>
      <c r="K238" s="7">
        <f t="shared" si="50"/>
        <v>0</v>
      </c>
      <c r="L238" s="7">
        <f t="shared" si="51"/>
        <v>0</v>
      </c>
      <c r="M238" s="7">
        <f t="shared" ca="1" si="45"/>
        <v>3.0084999532894738E-3</v>
      </c>
      <c r="N238" s="7">
        <f t="shared" ca="1" si="52"/>
        <v>0</v>
      </c>
      <c r="O238" s="49">
        <f t="shared" ca="1" si="53"/>
        <v>0</v>
      </c>
      <c r="P238" s="7">
        <f t="shared" ca="1" si="54"/>
        <v>0</v>
      </c>
      <c r="Q238" s="7">
        <f t="shared" ca="1" si="55"/>
        <v>0</v>
      </c>
      <c r="R238" s="5">
        <f t="shared" ca="1" si="46"/>
        <v>-3.0084999532894738E-3</v>
      </c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x14ac:dyDescent="0.2">
      <c r="A239" s="39"/>
      <c r="B239" s="39"/>
      <c r="C239" s="39"/>
      <c r="D239" s="40">
        <f t="shared" si="43"/>
        <v>0</v>
      </c>
      <c r="E239" s="40">
        <f t="shared" si="43"/>
        <v>0</v>
      </c>
      <c r="F239" s="7">
        <f t="shared" si="44"/>
        <v>0</v>
      </c>
      <c r="G239" s="7">
        <f t="shared" si="44"/>
        <v>0</v>
      </c>
      <c r="H239" s="7">
        <f t="shared" si="47"/>
        <v>0</v>
      </c>
      <c r="I239" s="7">
        <f t="shared" si="48"/>
        <v>0</v>
      </c>
      <c r="J239" s="7">
        <f t="shared" si="49"/>
        <v>0</v>
      </c>
      <c r="K239" s="7">
        <f t="shared" si="50"/>
        <v>0</v>
      </c>
      <c r="L239" s="7">
        <f t="shared" si="51"/>
        <v>0</v>
      </c>
      <c r="M239" s="7">
        <f t="shared" ca="1" si="45"/>
        <v>3.0084999532894738E-3</v>
      </c>
      <c r="N239" s="7">
        <f t="shared" ca="1" si="52"/>
        <v>0</v>
      </c>
      <c r="O239" s="49">
        <f t="shared" ca="1" si="53"/>
        <v>0</v>
      </c>
      <c r="P239" s="7">
        <f t="shared" ca="1" si="54"/>
        <v>0</v>
      </c>
      <c r="Q239" s="7">
        <f t="shared" ca="1" si="55"/>
        <v>0</v>
      </c>
      <c r="R239" s="5">
        <f t="shared" ca="1" si="46"/>
        <v>-3.0084999532894738E-3</v>
      </c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x14ac:dyDescent="0.2">
      <c r="A240" s="39"/>
      <c r="B240" s="39"/>
      <c r="C240" s="39"/>
      <c r="D240" s="40">
        <f t="shared" si="43"/>
        <v>0</v>
      </c>
      <c r="E240" s="40">
        <f t="shared" si="43"/>
        <v>0</v>
      </c>
      <c r="F240" s="7">
        <f t="shared" si="44"/>
        <v>0</v>
      </c>
      <c r="G240" s="7">
        <f t="shared" si="44"/>
        <v>0</v>
      </c>
      <c r="H240" s="7">
        <f t="shared" si="47"/>
        <v>0</v>
      </c>
      <c r="I240" s="7">
        <f t="shared" si="48"/>
        <v>0</v>
      </c>
      <c r="J240" s="7">
        <f t="shared" si="49"/>
        <v>0</v>
      </c>
      <c r="K240" s="7">
        <f t="shared" si="50"/>
        <v>0</v>
      </c>
      <c r="L240" s="7">
        <f t="shared" si="51"/>
        <v>0</v>
      </c>
      <c r="M240" s="7">
        <f t="shared" ca="1" si="45"/>
        <v>3.0084999532894738E-3</v>
      </c>
      <c r="N240" s="7">
        <f t="shared" ca="1" si="52"/>
        <v>0</v>
      </c>
      <c r="O240" s="49">
        <f t="shared" ca="1" si="53"/>
        <v>0</v>
      </c>
      <c r="P240" s="7">
        <f t="shared" ca="1" si="54"/>
        <v>0</v>
      </c>
      <c r="Q240" s="7">
        <f t="shared" ca="1" si="55"/>
        <v>0</v>
      </c>
      <c r="R240" s="5">
        <f t="shared" ca="1" si="46"/>
        <v>-3.0084999532894738E-3</v>
      </c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spans="1:35" x14ac:dyDescent="0.2">
      <c r="A241" s="39"/>
      <c r="B241" s="39"/>
      <c r="C241" s="39"/>
      <c r="D241" s="40">
        <f t="shared" si="43"/>
        <v>0</v>
      </c>
      <c r="E241" s="40">
        <f t="shared" si="43"/>
        <v>0</v>
      </c>
      <c r="F241" s="7">
        <f t="shared" si="44"/>
        <v>0</v>
      </c>
      <c r="G241" s="7">
        <f t="shared" si="44"/>
        <v>0</v>
      </c>
      <c r="H241" s="7">
        <f t="shared" si="47"/>
        <v>0</v>
      </c>
      <c r="I241" s="7">
        <f t="shared" si="48"/>
        <v>0</v>
      </c>
      <c r="J241" s="7">
        <f t="shared" si="49"/>
        <v>0</v>
      </c>
      <c r="K241" s="7">
        <f t="shared" si="50"/>
        <v>0</v>
      </c>
      <c r="L241" s="7">
        <f t="shared" si="51"/>
        <v>0</v>
      </c>
      <c r="M241" s="7">
        <f t="shared" ca="1" si="45"/>
        <v>3.0084999532894738E-3</v>
      </c>
      <c r="N241" s="7">
        <f t="shared" ca="1" si="52"/>
        <v>0</v>
      </c>
      <c r="O241" s="49">
        <f t="shared" ca="1" si="53"/>
        <v>0</v>
      </c>
      <c r="P241" s="7">
        <f t="shared" ca="1" si="54"/>
        <v>0</v>
      </c>
      <c r="Q241" s="7">
        <f t="shared" ca="1" si="55"/>
        <v>0</v>
      </c>
      <c r="R241" s="5">
        <f t="shared" ca="1" si="46"/>
        <v>-3.0084999532894738E-3</v>
      </c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spans="1:35" x14ac:dyDescent="0.2">
      <c r="A242" s="39"/>
      <c r="B242" s="39"/>
      <c r="C242" s="39"/>
      <c r="D242" s="40">
        <f t="shared" si="43"/>
        <v>0</v>
      </c>
      <c r="E242" s="40">
        <f t="shared" si="43"/>
        <v>0</v>
      </c>
      <c r="F242" s="7">
        <f t="shared" si="44"/>
        <v>0</v>
      </c>
      <c r="G242" s="7">
        <f t="shared" si="44"/>
        <v>0</v>
      </c>
      <c r="H242" s="7">
        <f t="shared" si="47"/>
        <v>0</v>
      </c>
      <c r="I242" s="7">
        <f t="shared" si="48"/>
        <v>0</v>
      </c>
      <c r="J242" s="7">
        <f t="shared" si="49"/>
        <v>0</v>
      </c>
      <c r="K242" s="7">
        <f t="shared" si="50"/>
        <v>0</v>
      </c>
      <c r="L242" s="7">
        <f t="shared" si="51"/>
        <v>0</v>
      </c>
      <c r="M242" s="7">
        <f t="shared" ca="1" si="45"/>
        <v>3.0084999532894738E-3</v>
      </c>
      <c r="N242" s="7">
        <f t="shared" ca="1" si="52"/>
        <v>0</v>
      </c>
      <c r="O242" s="49">
        <f t="shared" ca="1" si="53"/>
        <v>0</v>
      </c>
      <c r="P242" s="7">
        <f t="shared" ca="1" si="54"/>
        <v>0</v>
      </c>
      <c r="Q242" s="7">
        <f t="shared" ca="1" si="55"/>
        <v>0</v>
      </c>
      <c r="R242" s="5">
        <f t="shared" ca="1" si="46"/>
        <v>-3.0084999532894738E-3</v>
      </c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spans="1:35" x14ac:dyDescent="0.2">
      <c r="A243" s="39"/>
      <c r="B243" s="39"/>
      <c r="C243" s="39"/>
      <c r="D243" s="40">
        <f t="shared" si="43"/>
        <v>0</v>
      </c>
      <c r="E243" s="40">
        <f t="shared" si="43"/>
        <v>0</v>
      </c>
      <c r="F243" s="7">
        <f t="shared" si="44"/>
        <v>0</v>
      </c>
      <c r="G243" s="7">
        <f t="shared" si="44"/>
        <v>0</v>
      </c>
      <c r="H243" s="7">
        <f t="shared" si="47"/>
        <v>0</v>
      </c>
      <c r="I243" s="7">
        <f t="shared" si="48"/>
        <v>0</v>
      </c>
      <c r="J243" s="7">
        <f t="shared" si="49"/>
        <v>0</v>
      </c>
      <c r="K243" s="7">
        <f t="shared" si="50"/>
        <v>0</v>
      </c>
      <c r="L243" s="7">
        <f t="shared" si="51"/>
        <v>0</v>
      </c>
      <c r="M243" s="7">
        <f t="shared" ca="1" si="45"/>
        <v>3.0084999532894738E-3</v>
      </c>
      <c r="N243" s="7">
        <f t="shared" ca="1" si="52"/>
        <v>0</v>
      </c>
      <c r="O243" s="49">
        <f t="shared" ca="1" si="53"/>
        <v>0</v>
      </c>
      <c r="P243" s="7">
        <f t="shared" ca="1" si="54"/>
        <v>0</v>
      </c>
      <c r="Q243" s="7">
        <f t="shared" ca="1" si="55"/>
        <v>0</v>
      </c>
      <c r="R243" s="5">
        <f t="shared" ca="1" si="46"/>
        <v>-3.0084999532894738E-3</v>
      </c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spans="1:35" x14ac:dyDescent="0.2">
      <c r="A244" s="39"/>
      <c r="B244" s="39"/>
      <c r="C244" s="39"/>
      <c r="D244" s="40">
        <f t="shared" si="43"/>
        <v>0</v>
      </c>
      <c r="E244" s="40">
        <f t="shared" si="43"/>
        <v>0</v>
      </c>
      <c r="F244" s="7">
        <f t="shared" si="44"/>
        <v>0</v>
      </c>
      <c r="G244" s="7">
        <f t="shared" si="44"/>
        <v>0</v>
      </c>
      <c r="H244" s="7">
        <f t="shared" si="47"/>
        <v>0</v>
      </c>
      <c r="I244" s="7">
        <f t="shared" si="48"/>
        <v>0</v>
      </c>
      <c r="J244" s="7">
        <f t="shared" si="49"/>
        <v>0</v>
      </c>
      <c r="K244" s="7">
        <f t="shared" si="50"/>
        <v>0</v>
      </c>
      <c r="L244" s="7">
        <f t="shared" si="51"/>
        <v>0</v>
      </c>
      <c r="M244" s="7">
        <f t="shared" ca="1" si="45"/>
        <v>3.0084999532894738E-3</v>
      </c>
      <c r="N244" s="7">
        <f t="shared" ca="1" si="52"/>
        <v>0</v>
      </c>
      <c r="O244" s="49">
        <f t="shared" ca="1" si="53"/>
        <v>0</v>
      </c>
      <c r="P244" s="7">
        <f t="shared" ca="1" si="54"/>
        <v>0</v>
      </c>
      <c r="Q244" s="7">
        <f t="shared" ca="1" si="55"/>
        <v>0</v>
      </c>
      <c r="R244" s="5">
        <f t="shared" ca="1" si="46"/>
        <v>-3.0084999532894738E-3</v>
      </c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spans="1:35" x14ac:dyDescent="0.2">
      <c r="A245" s="39"/>
      <c r="B245" s="39"/>
      <c r="C245" s="39"/>
      <c r="D245" s="40">
        <f t="shared" si="43"/>
        <v>0</v>
      </c>
      <c r="E245" s="40">
        <f t="shared" si="43"/>
        <v>0</v>
      </c>
      <c r="F245" s="7">
        <f t="shared" si="44"/>
        <v>0</v>
      </c>
      <c r="G245" s="7">
        <f t="shared" si="44"/>
        <v>0</v>
      </c>
      <c r="H245" s="7">
        <f t="shared" si="47"/>
        <v>0</v>
      </c>
      <c r="I245" s="7">
        <f t="shared" si="48"/>
        <v>0</v>
      </c>
      <c r="J245" s="7">
        <f t="shared" si="49"/>
        <v>0</v>
      </c>
      <c r="K245" s="7">
        <f t="shared" si="50"/>
        <v>0</v>
      </c>
      <c r="L245" s="7">
        <f t="shared" si="51"/>
        <v>0</v>
      </c>
      <c r="M245" s="7">
        <f t="shared" ca="1" si="45"/>
        <v>3.0084999532894738E-3</v>
      </c>
      <c r="N245" s="7">
        <f t="shared" ca="1" si="52"/>
        <v>0</v>
      </c>
      <c r="O245" s="49">
        <f t="shared" ca="1" si="53"/>
        <v>0</v>
      </c>
      <c r="P245" s="7">
        <f t="shared" ca="1" si="54"/>
        <v>0</v>
      </c>
      <c r="Q245" s="7">
        <f t="shared" ca="1" si="55"/>
        <v>0</v>
      </c>
      <c r="R245" s="5">
        <f t="shared" ca="1" si="46"/>
        <v>-3.0084999532894738E-3</v>
      </c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spans="1:35" x14ac:dyDescent="0.2">
      <c r="A246" s="39"/>
      <c r="B246" s="39"/>
      <c r="C246" s="39"/>
      <c r="D246" s="40">
        <f t="shared" si="43"/>
        <v>0</v>
      </c>
      <c r="E246" s="40">
        <f t="shared" si="43"/>
        <v>0</v>
      </c>
      <c r="F246" s="7">
        <f t="shared" si="44"/>
        <v>0</v>
      </c>
      <c r="G246" s="7">
        <f t="shared" si="44"/>
        <v>0</v>
      </c>
      <c r="H246" s="7">
        <f t="shared" si="47"/>
        <v>0</v>
      </c>
      <c r="I246" s="7">
        <f t="shared" si="48"/>
        <v>0</v>
      </c>
      <c r="J246" s="7">
        <f t="shared" si="49"/>
        <v>0</v>
      </c>
      <c r="K246" s="7">
        <f t="shared" si="50"/>
        <v>0</v>
      </c>
      <c r="L246" s="7">
        <f t="shared" si="51"/>
        <v>0</v>
      </c>
      <c r="M246" s="7">
        <f t="shared" ca="1" si="45"/>
        <v>3.0084999532894738E-3</v>
      </c>
      <c r="N246" s="7">
        <f t="shared" ca="1" si="52"/>
        <v>0</v>
      </c>
      <c r="O246" s="49">
        <f t="shared" ca="1" si="53"/>
        <v>0</v>
      </c>
      <c r="P246" s="7">
        <f t="shared" ca="1" si="54"/>
        <v>0</v>
      </c>
      <c r="Q246" s="7">
        <f t="shared" ca="1" si="55"/>
        <v>0</v>
      </c>
      <c r="R246" s="5">
        <f t="shared" ca="1" si="46"/>
        <v>-3.0084999532894738E-3</v>
      </c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spans="1:35" x14ac:dyDescent="0.2">
      <c r="A247" s="39"/>
      <c r="B247" s="39"/>
      <c r="C247" s="39"/>
      <c r="D247" s="40">
        <f t="shared" si="43"/>
        <v>0</v>
      </c>
      <c r="E247" s="40">
        <f t="shared" si="43"/>
        <v>0</v>
      </c>
      <c r="F247" s="7">
        <f t="shared" si="44"/>
        <v>0</v>
      </c>
      <c r="G247" s="7">
        <f t="shared" si="44"/>
        <v>0</v>
      </c>
      <c r="H247" s="7">
        <f t="shared" si="47"/>
        <v>0</v>
      </c>
      <c r="I247" s="7">
        <f t="shared" si="48"/>
        <v>0</v>
      </c>
      <c r="J247" s="7">
        <f t="shared" si="49"/>
        <v>0</v>
      </c>
      <c r="K247" s="7">
        <f t="shared" si="50"/>
        <v>0</v>
      </c>
      <c r="L247" s="7">
        <f t="shared" si="51"/>
        <v>0</v>
      </c>
      <c r="M247" s="7">
        <f t="shared" ca="1" si="45"/>
        <v>3.0084999532894738E-3</v>
      </c>
      <c r="N247" s="7">
        <f t="shared" ca="1" si="52"/>
        <v>0</v>
      </c>
      <c r="O247" s="49">
        <f t="shared" ca="1" si="53"/>
        <v>0</v>
      </c>
      <c r="P247" s="7">
        <f t="shared" ca="1" si="54"/>
        <v>0</v>
      </c>
      <c r="Q247" s="7">
        <f t="shared" ca="1" si="55"/>
        <v>0</v>
      </c>
      <c r="R247" s="5">
        <f t="shared" ca="1" si="46"/>
        <v>-3.0084999532894738E-3</v>
      </c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spans="1:35" x14ac:dyDescent="0.2">
      <c r="A248" s="39"/>
      <c r="B248" s="39"/>
      <c r="C248" s="39"/>
      <c r="D248" s="40">
        <f t="shared" si="43"/>
        <v>0</v>
      </c>
      <c r="E248" s="40">
        <f t="shared" si="43"/>
        <v>0</v>
      </c>
      <c r="F248" s="7">
        <f t="shared" si="44"/>
        <v>0</v>
      </c>
      <c r="G248" s="7">
        <f t="shared" si="44"/>
        <v>0</v>
      </c>
      <c r="H248" s="7">
        <f t="shared" si="47"/>
        <v>0</v>
      </c>
      <c r="I248" s="7">
        <f t="shared" si="48"/>
        <v>0</v>
      </c>
      <c r="J248" s="7">
        <f t="shared" si="49"/>
        <v>0</v>
      </c>
      <c r="K248" s="7">
        <f t="shared" si="50"/>
        <v>0</v>
      </c>
      <c r="L248" s="7">
        <f t="shared" si="51"/>
        <v>0</v>
      </c>
      <c r="M248" s="7">
        <f t="shared" ca="1" si="45"/>
        <v>3.0084999532894738E-3</v>
      </c>
      <c r="N248" s="7">
        <f t="shared" ca="1" si="52"/>
        <v>0</v>
      </c>
      <c r="O248" s="49">
        <f t="shared" ca="1" si="53"/>
        <v>0</v>
      </c>
      <c r="P248" s="7">
        <f t="shared" ca="1" si="54"/>
        <v>0</v>
      </c>
      <c r="Q248" s="7">
        <f t="shared" ca="1" si="55"/>
        <v>0</v>
      </c>
      <c r="R248" s="5">
        <f t="shared" ca="1" si="46"/>
        <v>-3.0084999532894738E-3</v>
      </c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spans="1:35" x14ac:dyDescent="0.2">
      <c r="A249" s="39"/>
      <c r="B249" s="39"/>
      <c r="C249" s="39"/>
      <c r="D249" s="40">
        <f t="shared" si="43"/>
        <v>0</v>
      </c>
      <c r="E249" s="40">
        <f t="shared" si="43"/>
        <v>0</v>
      </c>
      <c r="F249" s="7">
        <f t="shared" si="44"/>
        <v>0</v>
      </c>
      <c r="G249" s="7">
        <f t="shared" si="44"/>
        <v>0</v>
      </c>
      <c r="H249" s="7">
        <f t="shared" si="47"/>
        <v>0</v>
      </c>
      <c r="I249" s="7">
        <f t="shared" si="48"/>
        <v>0</v>
      </c>
      <c r="J249" s="7">
        <f t="shared" si="49"/>
        <v>0</v>
      </c>
      <c r="K249" s="7">
        <f t="shared" si="50"/>
        <v>0</v>
      </c>
      <c r="L249" s="7">
        <f t="shared" si="51"/>
        <v>0</v>
      </c>
      <c r="M249" s="7">
        <f t="shared" ca="1" si="45"/>
        <v>3.0084999532894738E-3</v>
      </c>
      <c r="N249" s="7">
        <f t="shared" ca="1" si="52"/>
        <v>0</v>
      </c>
      <c r="O249" s="49">
        <f t="shared" ca="1" si="53"/>
        <v>0</v>
      </c>
      <c r="P249" s="7">
        <f t="shared" ca="1" si="54"/>
        <v>0</v>
      </c>
      <c r="Q249" s="7">
        <f t="shared" ca="1" si="55"/>
        <v>0</v>
      </c>
      <c r="R249" s="5">
        <f t="shared" ca="1" si="46"/>
        <v>-3.0084999532894738E-3</v>
      </c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spans="1:35" x14ac:dyDescent="0.2">
      <c r="A250" s="39"/>
      <c r="B250" s="39"/>
      <c r="C250" s="39"/>
      <c r="D250" s="40">
        <f t="shared" si="43"/>
        <v>0</v>
      </c>
      <c r="E250" s="40">
        <f t="shared" si="43"/>
        <v>0</v>
      </c>
      <c r="F250" s="7">
        <f t="shared" si="44"/>
        <v>0</v>
      </c>
      <c r="G250" s="7">
        <f t="shared" si="44"/>
        <v>0</v>
      </c>
      <c r="H250" s="7">
        <f t="shared" si="47"/>
        <v>0</v>
      </c>
      <c r="I250" s="7">
        <f t="shared" si="48"/>
        <v>0</v>
      </c>
      <c r="J250" s="7">
        <f t="shared" si="49"/>
        <v>0</v>
      </c>
      <c r="K250" s="7">
        <f t="shared" si="50"/>
        <v>0</v>
      </c>
      <c r="L250" s="7">
        <f t="shared" si="51"/>
        <v>0</v>
      </c>
      <c r="M250" s="7">
        <f t="shared" ca="1" si="45"/>
        <v>3.0084999532894738E-3</v>
      </c>
      <c r="N250" s="7">
        <f t="shared" ca="1" si="52"/>
        <v>0</v>
      </c>
      <c r="O250" s="49">
        <f t="shared" ca="1" si="53"/>
        <v>0</v>
      </c>
      <c r="P250" s="7">
        <f t="shared" ca="1" si="54"/>
        <v>0</v>
      </c>
      <c r="Q250" s="7">
        <f t="shared" ca="1" si="55"/>
        <v>0</v>
      </c>
      <c r="R250" s="5">
        <f t="shared" ca="1" si="46"/>
        <v>-3.0084999532894738E-3</v>
      </c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spans="1:35" x14ac:dyDescent="0.2">
      <c r="A251" s="39"/>
      <c r="B251" s="39"/>
      <c r="C251" s="39"/>
      <c r="D251" s="40">
        <f t="shared" si="43"/>
        <v>0</v>
      </c>
      <c r="E251" s="40">
        <f t="shared" si="43"/>
        <v>0</v>
      </c>
      <c r="F251" s="7">
        <f t="shared" si="44"/>
        <v>0</v>
      </c>
      <c r="G251" s="7">
        <f t="shared" si="44"/>
        <v>0</v>
      </c>
      <c r="H251" s="7">
        <f t="shared" si="47"/>
        <v>0</v>
      </c>
      <c r="I251" s="7">
        <f t="shared" si="48"/>
        <v>0</v>
      </c>
      <c r="J251" s="7">
        <f t="shared" si="49"/>
        <v>0</v>
      </c>
      <c r="K251" s="7">
        <f t="shared" si="50"/>
        <v>0</v>
      </c>
      <c r="L251" s="7">
        <f t="shared" si="51"/>
        <v>0</v>
      </c>
      <c r="M251" s="7">
        <f t="shared" ca="1" si="45"/>
        <v>3.0084999532894738E-3</v>
      </c>
      <c r="N251" s="7">
        <f t="shared" ca="1" si="52"/>
        <v>0</v>
      </c>
      <c r="O251" s="49">
        <f t="shared" ca="1" si="53"/>
        <v>0</v>
      </c>
      <c r="P251" s="7">
        <f t="shared" ca="1" si="54"/>
        <v>0</v>
      </c>
      <c r="Q251" s="7">
        <f t="shared" ca="1" si="55"/>
        <v>0</v>
      </c>
      <c r="R251" s="5">
        <f t="shared" ca="1" si="46"/>
        <v>-3.0084999532894738E-3</v>
      </c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spans="1:35" x14ac:dyDescent="0.2">
      <c r="A252" s="39"/>
      <c r="B252" s="39"/>
      <c r="C252" s="39"/>
      <c r="D252" s="40">
        <f t="shared" si="43"/>
        <v>0</v>
      </c>
      <c r="E252" s="40">
        <f t="shared" si="43"/>
        <v>0</v>
      </c>
      <c r="F252" s="7">
        <f t="shared" si="44"/>
        <v>0</v>
      </c>
      <c r="G252" s="7">
        <f t="shared" si="44"/>
        <v>0</v>
      </c>
      <c r="H252" s="7">
        <f t="shared" si="47"/>
        <v>0</v>
      </c>
      <c r="I252" s="7">
        <f t="shared" si="48"/>
        <v>0</v>
      </c>
      <c r="J252" s="7">
        <f t="shared" si="49"/>
        <v>0</v>
      </c>
      <c r="K252" s="7">
        <f t="shared" si="50"/>
        <v>0</v>
      </c>
      <c r="L252" s="7">
        <f t="shared" si="51"/>
        <v>0</v>
      </c>
      <c r="M252" s="7">
        <f t="shared" ca="1" si="45"/>
        <v>3.0084999532894738E-3</v>
      </c>
      <c r="N252" s="7">
        <f t="shared" ca="1" si="52"/>
        <v>0</v>
      </c>
      <c r="O252" s="49">
        <f t="shared" ca="1" si="53"/>
        <v>0</v>
      </c>
      <c r="P252" s="7">
        <f t="shared" ca="1" si="54"/>
        <v>0</v>
      </c>
      <c r="Q252" s="7">
        <f t="shared" ca="1" si="55"/>
        <v>0</v>
      </c>
      <c r="R252" s="5">
        <f t="shared" ca="1" si="46"/>
        <v>-3.0084999532894738E-3</v>
      </c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spans="1:35" x14ac:dyDescent="0.2">
      <c r="A253" s="39"/>
      <c r="B253" s="39"/>
      <c r="C253" s="39"/>
      <c r="D253" s="40">
        <f t="shared" si="43"/>
        <v>0</v>
      </c>
      <c r="E253" s="40">
        <f t="shared" si="43"/>
        <v>0</v>
      </c>
      <c r="F253" s="7">
        <f t="shared" si="44"/>
        <v>0</v>
      </c>
      <c r="G253" s="7">
        <f t="shared" si="44"/>
        <v>0</v>
      </c>
      <c r="H253" s="7">
        <f t="shared" si="47"/>
        <v>0</v>
      </c>
      <c r="I253" s="7">
        <f t="shared" si="48"/>
        <v>0</v>
      </c>
      <c r="J253" s="7">
        <f t="shared" si="49"/>
        <v>0</v>
      </c>
      <c r="K253" s="7">
        <f t="shared" si="50"/>
        <v>0</v>
      </c>
      <c r="L253" s="7">
        <f t="shared" si="51"/>
        <v>0</v>
      </c>
      <c r="M253" s="7">
        <f t="shared" ca="1" si="45"/>
        <v>3.0084999532894738E-3</v>
      </c>
      <c r="N253" s="7">
        <f t="shared" ca="1" si="52"/>
        <v>0</v>
      </c>
      <c r="O253" s="49">
        <f t="shared" ca="1" si="53"/>
        <v>0</v>
      </c>
      <c r="P253" s="7">
        <f t="shared" ca="1" si="54"/>
        <v>0</v>
      </c>
      <c r="Q253" s="7">
        <f t="shared" ca="1" si="55"/>
        <v>0</v>
      </c>
      <c r="R253" s="5">
        <f t="shared" ca="1" si="46"/>
        <v>-3.0084999532894738E-3</v>
      </c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spans="1:35" x14ac:dyDescent="0.2">
      <c r="A254" s="39"/>
      <c r="B254" s="39"/>
      <c r="C254" s="39"/>
      <c r="D254" s="40">
        <f t="shared" si="43"/>
        <v>0</v>
      </c>
      <c r="E254" s="40">
        <f t="shared" si="43"/>
        <v>0</v>
      </c>
      <c r="F254" s="7">
        <f t="shared" si="44"/>
        <v>0</v>
      </c>
      <c r="G254" s="7">
        <f t="shared" si="44"/>
        <v>0</v>
      </c>
      <c r="H254" s="7">
        <f t="shared" si="47"/>
        <v>0</v>
      </c>
      <c r="I254" s="7">
        <f t="shared" si="48"/>
        <v>0</v>
      </c>
      <c r="J254" s="7">
        <f t="shared" si="49"/>
        <v>0</v>
      </c>
      <c r="K254" s="7">
        <f t="shared" si="50"/>
        <v>0</v>
      </c>
      <c r="L254" s="7">
        <f t="shared" si="51"/>
        <v>0</v>
      </c>
      <c r="M254" s="7">
        <f t="shared" ca="1" si="45"/>
        <v>3.0084999532894738E-3</v>
      </c>
      <c r="N254" s="7">
        <f t="shared" ca="1" si="52"/>
        <v>0</v>
      </c>
      <c r="O254" s="49">
        <f t="shared" ca="1" si="53"/>
        <v>0</v>
      </c>
      <c r="P254" s="7">
        <f t="shared" ca="1" si="54"/>
        <v>0</v>
      </c>
      <c r="Q254" s="7">
        <f t="shared" ca="1" si="55"/>
        <v>0</v>
      </c>
      <c r="R254" s="5">
        <f t="shared" ca="1" si="46"/>
        <v>-3.0084999532894738E-3</v>
      </c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spans="1:35" x14ac:dyDescent="0.2">
      <c r="A255" s="39"/>
      <c r="B255" s="39"/>
      <c r="C255" s="39"/>
      <c r="D255" s="40">
        <f t="shared" si="43"/>
        <v>0</v>
      </c>
      <c r="E255" s="40">
        <f t="shared" si="43"/>
        <v>0</v>
      </c>
      <c r="F255" s="7">
        <f t="shared" si="44"/>
        <v>0</v>
      </c>
      <c r="G255" s="7">
        <f t="shared" si="44"/>
        <v>0</v>
      </c>
      <c r="H255" s="7">
        <f t="shared" si="47"/>
        <v>0</v>
      </c>
      <c r="I255" s="7">
        <f t="shared" si="48"/>
        <v>0</v>
      </c>
      <c r="J255" s="7">
        <f t="shared" si="49"/>
        <v>0</v>
      </c>
      <c r="K255" s="7">
        <f t="shared" si="50"/>
        <v>0</v>
      </c>
      <c r="L255" s="7">
        <f t="shared" si="51"/>
        <v>0</v>
      </c>
      <c r="M255" s="7">
        <f t="shared" ca="1" si="45"/>
        <v>3.0084999532894738E-3</v>
      </c>
      <c r="N255" s="7">
        <f t="shared" ca="1" si="52"/>
        <v>0</v>
      </c>
      <c r="O255" s="49">
        <f t="shared" ca="1" si="53"/>
        <v>0</v>
      </c>
      <c r="P255" s="7">
        <f t="shared" ca="1" si="54"/>
        <v>0</v>
      </c>
      <c r="Q255" s="7">
        <f t="shared" ca="1" si="55"/>
        <v>0</v>
      </c>
      <c r="R255" s="5">
        <f t="shared" ca="1" si="46"/>
        <v>-3.0084999532894738E-3</v>
      </c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spans="1:35" x14ac:dyDescent="0.2">
      <c r="A256" s="39"/>
      <c r="B256" s="39"/>
      <c r="C256" s="39"/>
      <c r="D256" s="40">
        <f t="shared" si="43"/>
        <v>0</v>
      </c>
      <c r="E256" s="40">
        <f t="shared" si="43"/>
        <v>0</v>
      </c>
      <c r="F256" s="7">
        <f t="shared" si="44"/>
        <v>0</v>
      </c>
      <c r="G256" s="7">
        <f t="shared" si="44"/>
        <v>0</v>
      </c>
      <c r="H256" s="7">
        <f t="shared" si="47"/>
        <v>0</v>
      </c>
      <c r="I256" s="7">
        <f t="shared" si="48"/>
        <v>0</v>
      </c>
      <c r="J256" s="7">
        <f t="shared" si="49"/>
        <v>0</v>
      </c>
      <c r="K256" s="7">
        <f t="shared" si="50"/>
        <v>0</v>
      </c>
      <c r="L256" s="7">
        <f t="shared" si="51"/>
        <v>0</v>
      </c>
      <c r="M256" s="7">
        <f t="shared" ca="1" si="45"/>
        <v>3.0084999532894738E-3</v>
      </c>
      <c r="N256" s="7">
        <f t="shared" ca="1" si="52"/>
        <v>0</v>
      </c>
      <c r="O256" s="49">
        <f t="shared" ca="1" si="53"/>
        <v>0</v>
      </c>
      <c r="P256" s="7">
        <f t="shared" ca="1" si="54"/>
        <v>0</v>
      </c>
      <c r="Q256" s="7">
        <f t="shared" ca="1" si="55"/>
        <v>0</v>
      </c>
      <c r="R256" s="5">
        <f t="shared" ca="1" si="46"/>
        <v>-3.0084999532894738E-3</v>
      </c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spans="1:35" x14ac:dyDescent="0.2">
      <c r="A257" s="39"/>
      <c r="B257" s="39"/>
      <c r="C257" s="39"/>
      <c r="D257" s="40">
        <f t="shared" si="43"/>
        <v>0</v>
      </c>
      <c r="E257" s="40">
        <f t="shared" si="43"/>
        <v>0</v>
      </c>
      <c r="F257" s="7">
        <f t="shared" si="44"/>
        <v>0</v>
      </c>
      <c r="G257" s="7">
        <f t="shared" si="44"/>
        <v>0</v>
      </c>
      <c r="H257" s="7">
        <f t="shared" si="47"/>
        <v>0</v>
      </c>
      <c r="I257" s="7">
        <f t="shared" si="48"/>
        <v>0</v>
      </c>
      <c r="J257" s="7">
        <f t="shared" si="49"/>
        <v>0</v>
      </c>
      <c r="K257" s="7">
        <f t="shared" si="50"/>
        <v>0</v>
      </c>
      <c r="L257" s="7">
        <f t="shared" si="51"/>
        <v>0</v>
      </c>
      <c r="M257" s="7">
        <f t="shared" ca="1" si="45"/>
        <v>3.0084999532894738E-3</v>
      </c>
      <c r="N257" s="7">
        <f t="shared" ca="1" si="52"/>
        <v>0</v>
      </c>
      <c r="O257" s="49">
        <f t="shared" ca="1" si="53"/>
        <v>0</v>
      </c>
      <c r="P257" s="7">
        <f t="shared" ca="1" si="54"/>
        <v>0</v>
      </c>
      <c r="Q257" s="7">
        <f t="shared" ca="1" si="55"/>
        <v>0</v>
      </c>
      <c r="R257" s="5">
        <f t="shared" ca="1" si="46"/>
        <v>-3.0084999532894738E-3</v>
      </c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1:35" x14ac:dyDescent="0.2">
      <c r="A258" s="39"/>
      <c r="B258" s="39"/>
      <c r="C258" s="39"/>
      <c r="D258" s="40">
        <f t="shared" si="43"/>
        <v>0</v>
      </c>
      <c r="E258" s="40">
        <f t="shared" si="43"/>
        <v>0</v>
      </c>
      <c r="F258" s="7">
        <f t="shared" si="44"/>
        <v>0</v>
      </c>
      <c r="G258" s="7">
        <f t="shared" si="44"/>
        <v>0</v>
      </c>
      <c r="H258" s="7">
        <f t="shared" si="47"/>
        <v>0</v>
      </c>
      <c r="I258" s="7">
        <f t="shared" si="48"/>
        <v>0</v>
      </c>
      <c r="J258" s="7">
        <f t="shared" si="49"/>
        <v>0</v>
      </c>
      <c r="K258" s="7">
        <f t="shared" si="50"/>
        <v>0</v>
      </c>
      <c r="L258" s="7">
        <f t="shared" si="51"/>
        <v>0</v>
      </c>
      <c r="M258" s="7">
        <f t="shared" ca="1" si="45"/>
        <v>3.0084999532894738E-3</v>
      </c>
      <c r="N258" s="7">
        <f t="shared" ca="1" si="52"/>
        <v>0</v>
      </c>
      <c r="O258" s="49">
        <f t="shared" ca="1" si="53"/>
        <v>0</v>
      </c>
      <c r="P258" s="7">
        <f t="shared" ca="1" si="54"/>
        <v>0</v>
      </c>
      <c r="Q258" s="7">
        <f t="shared" ca="1" si="55"/>
        <v>0</v>
      </c>
      <c r="R258" s="5">
        <f t="shared" ca="1" si="46"/>
        <v>-3.0084999532894738E-3</v>
      </c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spans="1:35" x14ac:dyDescent="0.2">
      <c r="A259" s="39"/>
      <c r="B259" s="39"/>
      <c r="C259" s="39"/>
      <c r="D259" s="40">
        <f t="shared" si="43"/>
        <v>0</v>
      </c>
      <c r="E259" s="40">
        <f t="shared" si="43"/>
        <v>0</v>
      </c>
      <c r="F259" s="7">
        <f t="shared" si="44"/>
        <v>0</v>
      </c>
      <c r="G259" s="7">
        <f t="shared" si="44"/>
        <v>0</v>
      </c>
      <c r="H259" s="7">
        <f t="shared" si="47"/>
        <v>0</v>
      </c>
      <c r="I259" s="7">
        <f t="shared" si="48"/>
        <v>0</v>
      </c>
      <c r="J259" s="7">
        <f t="shared" si="49"/>
        <v>0</v>
      </c>
      <c r="K259" s="7">
        <f t="shared" si="50"/>
        <v>0</v>
      </c>
      <c r="L259" s="7">
        <f t="shared" si="51"/>
        <v>0</v>
      </c>
      <c r="M259" s="7">
        <f t="shared" ca="1" si="45"/>
        <v>3.0084999532894738E-3</v>
      </c>
      <c r="N259" s="7">
        <f t="shared" ca="1" si="52"/>
        <v>0</v>
      </c>
      <c r="O259" s="49">
        <f t="shared" ca="1" si="53"/>
        <v>0</v>
      </c>
      <c r="P259" s="7">
        <f t="shared" ca="1" si="54"/>
        <v>0</v>
      </c>
      <c r="Q259" s="7">
        <f t="shared" ca="1" si="55"/>
        <v>0</v>
      </c>
      <c r="R259" s="5">
        <f t="shared" ca="1" si="46"/>
        <v>-3.0084999532894738E-3</v>
      </c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spans="1:35" x14ac:dyDescent="0.2">
      <c r="A260" s="39"/>
      <c r="B260" s="39"/>
      <c r="C260" s="39"/>
      <c r="D260" s="40">
        <f t="shared" si="43"/>
        <v>0</v>
      </c>
      <c r="E260" s="40">
        <f t="shared" si="43"/>
        <v>0</v>
      </c>
      <c r="F260" s="7">
        <f t="shared" si="44"/>
        <v>0</v>
      </c>
      <c r="G260" s="7">
        <f t="shared" si="44"/>
        <v>0</v>
      </c>
      <c r="H260" s="7">
        <f t="shared" si="47"/>
        <v>0</v>
      </c>
      <c r="I260" s="7">
        <f t="shared" si="48"/>
        <v>0</v>
      </c>
      <c r="J260" s="7">
        <f t="shared" si="49"/>
        <v>0</v>
      </c>
      <c r="K260" s="7">
        <f t="shared" si="50"/>
        <v>0</v>
      </c>
      <c r="L260" s="7">
        <f t="shared" si="51"/>
        <v>0</v>
      </c>
      <c r="M260" s="7">
        <f t="shared" ca="1" si="45"/>
        <v>3.0084999532894738E-3</v>
      </c>
      <c r="N260" s="7">
        <f t="shared" ca="1" si="52"/>
        <v>0</v>
      </c>
      <c r="O260" s="49">
        <f t="shared" ca="1" si="53"/>
        <v>0</v>
      </c>
      <c r="P260" s="7">
        <f t="shared" ca="1" si="54"/>
        <v>0</v>
      </c>
      <c r="Q260" s="7">
        <f t="shared" ca="1" si="55"/>
        <v>0</v>
      </c>
      <c r="R260" s="5">
        <f t="shared" ca="1" si="46"/>
        <v>-3.0084999532894738E-3</v>
      </c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spans="1:35" x14ac:dyDescent="0.2">
      <c r="A261" s="39"/>
      <c r="B261" s="39"/>
      <c r="C261" s="39"/>
      <c r="D261" s="40">
        <f t="shared" si="43"/>
        <v>0</v>
      </c>
      <c r="E261" s="40">
        <f t="shared" si="43"/>
        <v>0</v>
      </c>
      <c r="F261" s="7">
        <f t="shared" si="44"/>
        <v>0</v>
      </c>
      <c r="G261" s="7">
        <f t="shared" si="44"/>
        <v>0</v>
      </c>
      <c r="H261" s="7">
        <f t="shared" si="47"/>
        <v>0</v>
      </c>
      <c r="I261" s="7">
        <f t="shared" si="48"/>
        <v>0</v>
      </c>
      <c r="J261" s="7">
        <f t="shared" si="49"/>
        <v>0</v>
      </c>
      <c r="K261" s="7">
        <f t="shared" si="50"/>
        <v>0</v>
      </c>
      <c r="L261" s="7">
        <f t="shared" si="51"/>
        <v>0</v>
      </c>
      <c r="M261" s="7">
        <f t="shared" ca="1" si="45"/>
        <v>3.0084999532894738E-3</v>
      </c>
      <c r="N261" s="7">
        <f t="shared" ca="1" si="52"/>
        <v>0</v>
      </c>
      <c r="O261" s="49">
        <f t="shared" ca="1" si="53"/>
        <v>0</v>
      </c>
      <c r="P261" s="7">
        <f t="shared" ca="1" si="54"/>
        <v>0</v>
      </c>
      <c r="Q261" s="7">
        <f t="shared" ca="1" si="55"/>
        <v>0</v>
      </c>
      <c r="R261" s="5">
        <f t="shared" ca="1" si="46"/>
        <v>-3.0084999532894738E-3</v>
      </c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 spans="1:35" x14ac:dyDescent="0.2">
      <c r="A262" s="39"/>
      <c r="B262" s="39"/>
      <c r="C262" s="39"/>
      <c r="D262" s="40">
        <f t="shared" si="43"/>
        <v>0</v>
      </c>
      <c r="E262" s="40">
        <f t="shared" si="43"/>
        <v>0</v>
      </c>
      <c r="F262" s="7">
        <f t="shared" si="44"/>
        <v>0</v>
      </c>
      <c r="G262" s="7">
        <f t="shared" si="44"/>
        <v>0</v>
      </c>
      <c r="H262" s="7">
        <f t="shared" si="47"/>
        <v>0</v>
      </c>
      <c r="I262" s="7">
        <f t="shared" si="48"/>
        <v>0</v>
      </c>
      <c r="J262" s="7">
        <f t="shared" si="49"/>
        <v>0</v>
      </c>
      <c r="K262" s="7">
        <f t="shared" si="50"/>
        <v>0</v>
      </c>
      <c r="L262" s="7">
        <f t="shared" si="51"/>
        <v>0</v>
      </c>
      <c r="M262" s="7">
        <f t="shared" ca="1" si="45"/>
        <v>3.0084999532894738E-3</v>
      </c>
      <c r="N262" s="7">
        <f t="shared" ca="1" si="52"/>
        <v>0</v>
      </c>
      <c r="O262" s="49">
        <f t="shared" ca="1" si="53"/>
        <v>0</v>
      </c>
      <c r="P262" s="7">
        <f t="shared" ca="1" si="54"/>
        <v>0</v>
      </c>
      <c r="Q262" s="7">
        <f t="shared" ca="1" si="55"/>
        <v>0</v>
      </c>
      <c r="R262" s="5">
        <f t="shared" ca="1" si="46"/>
        <v>-3.0084999532894738E-3</v>
      </c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 spans="1:35" x14ac:dyDescent="0.2">
      <c r="A263" s="39"/>
      <c r="B263" s="39"/>
      <c r="C263" s="39"/>
      <c r="D263" s="40">
        <f t="shared" si="43"/>
        <v>0</v>
      </c>
      <c r="E263" s="40">
        <f t="shared" si="43"/>
        <v>0</v>
      </c>
      <c r="F263" s="7">
        <f t="shared" si="44"/>
        <v>0</v>
      </c>
      <c r="G263" s="7">
        <f t="shared" si="44"/>
        <v>0</v>
      </c>
      <c r="H263" s="7">
        <f t="shared" si="47"/>
        <v>0</v>
      </c>
      <c r="I263" s="7">
        <f t="shared" si="48"/>
        <v>0</v>
      </c>
      <c r="J263" s="7">
        <f t="shared" si="49"/>
        <v>0</v>
      </c>
      <c r="K263" s="7">
        <f t="shared" si="50"/>
        <v>0</v>
      </c>
      <c r="L263" s="7">
        <f t="shared" si="51"/>
        <v>0</v>
      </c>
      <c r="M263" s="7">
        <f t="shared" ca="1" si="45"/>
        <v>3.0084999532894738E-3</v>
      </c>
      <c r="N263" s="7">
        <f t="shared" ca="1" si="52"/>
        <v>0</v>
      </c>
      <c r="O263" s="49">
        <f t="shared" ca="1" si="53"/>
        <v>0</v>
      </c>
      <c r="P263" s="7">
        <f t="shared" ca="1" si="54"/>
        <v>0</v>
      </c>
      <c r="Q263" s="7">
        <f t="shared" ca="1" si="55"/>
        <v>0</v>
      </c>
      <c r="R263" s="5">
        <f t="shared" ca="1" si="46"/>
        <v>-3.0084999532894738E-3</v>
      </c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 spans="1:35" x14ac:dyDescent="0.2">
      <c r="A264" s="39"/>
      <c r="B264" s="39"/>
      <c r="C264" s="39"/>
      <c r="D264" s="40">
        <f t="shared" si="43"/>
        <v>0</v>
      </c>
      <c r="E264" s="40">
        <f t="shared" si="43"/>
        <v>0</v>
      </c>
      <c r="F264" s="7">
        <f t="shared" si="44"/>
        <v>0</v>
      </c>
      <c r="G264" s="7">
        <f t="shared" si="44"/>
        <v>0</v>
      </c>
      <c r="H264" s="7">
        <f t="shared" si="47"/>
        <v>0</v>
      </c>
      <c r="I264" s="7">
        <f t="shared" si="48"/>
        <v>0</v>
      </c>
      <c r="J264" s="7">
        <f t="shared" si="49"/>
        <v>0</v>
      </c>
      <c r="K264" s="7">
        <f t="shared" si="50"/>
        <v>0</v>
      </c>
      <c r="L264" s="7">
        <f t="shared" si="51"/>
        <v>0</v>
      </c>
      <c r="M264" s="7">
        <f t="shared" ca="1" si="45"/>
        <v>3.0084999532894738E-3</v>
      </c>
      <c r="N264" s="7">
        <f t="shared" ca="1" si="52"/>
        <v>0</v>
      </c>
      <c r="O264" s="49">
        <f t="shared" ca="1" si="53"/>
        <v>0</v>
      </c>
      <c r="P264" s="7">
        <f t="shared" ca="1" si="54"/>
        <v>0</v>
      </c>
      <c r="Q264" s="7">
        <f t="shared" ca="1" si="55"/>
        <v>0</v>
      </c>
      <c r="R264" s="5">
        <f t="shared" ca="1" si="46"/>
        <v>-3.0084999532894738E-3</v>
      </c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 spans="1:35" x14ac:dyDescent="0.2">
      <c r="A265" s="39"/>
      <c r="B265" s="39"/>
      <c r="C265" s="39"/>
      <c r="D265" s="40">
        <f t="shared" si="43"/>
        <v>0</v>
      </c>
      <c r="E265" s="40">
        <f t="shared" si="43"/>
        <v>0</v>
      </c>
      <c r="F265" s="7">
        <f t="shared" si="44"/>
        <v>0</v>
      </c>
      <c r="G265" s="7">
        <f t="shared" si="44"/>
        <v>0</v>
      </c>
      <c r="H265" s="7">
        <f t="shared" si="47"/>
        <v>0</v>
      </c>
      <c r="I265" s="7">
        <f t="shared" si="48"/>
        <v>0</v>
      </c>
      <c r="J265" s="7">
        <f t="shared" si="49"/>
        <v>0</v>
      </c>
      <c r="K265" s="7">
        <f t="shared" si="50"/>
        <v>0</v>
      </c>
      <c r="L265" s="7">
        <f t="shared" si="51"/>
        <v>0</v>
      </c>
      <c r="M265" s="7">
        <f t="shared" ca="1" si="45"/>
        <v>3.0084999532894738E-3</v>
      </c>
      <c r="N265" s="7">
        <f t="shared" ca="1" si="52"/>
        <v>0</v>
      </c>
      <c r="O265" s="49">
        <f t="shared" ca="1" si="53"/>
        <v>0</v>
      </c>
      <c r="P265" s="7">
        <f t="shared" ca="1" si="54"/>
        <v>0</v>
      </c>
      <c r="Q265" s="7">
        <f t="shared" ca="1" si="55"/>
        <v>0</v>
      </c>
      <c r="R265" s="5">
        <f t="shared" ca="1" si="46"/>
        <v>-3.0084999532894738E-3</v>
      </c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 spans="1:35" x14ac:dyDescent="0.2">
      <c r="A266" s="39"/>
      <c r="B266" s="39"/>
      <c r="C266" s="39"/>
      <c r="D266" s="40">
        <f t="shared" si="43"/>
        <v>0</v>
      </c>
      <c r="E266" s="40">
        <f t="shared" si="43"/>
        <v>0</v>
      </c>
      <c r="F266" s="7">
        <f t="shared" si="44"/>
        <v>0</v>
      </c>
      <c r="G266" s="7">
        <f t="shared" si="44"/>
        <v>0</v>
      </c>
      <c r="H266" s="7">
        <f t="shared" si="47"/>
        <v>0</v>
      </c>
      <c r="I266" s="7">
        <f t="shared" si="48"/>
        <v>0</v>
      </c>
      <c r="J266" s="7">
        <f t="shared" si="49"/>
        <v>0</v>
      </c>
      <c r="K266" s="7">
        <f t="shared" si="50"/>
        <v>0</v>
      </c>
      <c r="L266" s="7">
        <f t="shared" si="51"/>
        <v>0</v>
      </c>
      <c r="M266" s="7">
        <f t="shared" ca="1" si="45"/>
        <v>3.0084999532894738E-3</v>
      </c>
      <c r="N266" s="7">
        <f t="shared" ca="1" si="52"/>
        <v>0</v>
      </c>
      <c r="O266" s="49">
        <f t="shared" ca="1" si="53"/>
        <v>0</v>
      </c>
      <c r="P266" s="7">
        <f t="shared" ca="1" si="54"/>
        <v>0</v>
      </c>
      <c r="Q266" s="7">
        <f t="shared" ca="1" si="55"/>
        <v>0</v>
      </c>
      <c r="R266" s="5">
        <f t="shared" ca="1" si="46"/>
        <v>-3.0084999532894738E-3</v>
      </c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 spans="1:35" x14ac:dyDescent="0.2">
      <c r="A267" s="39"/>
      <c r="B267" s="39"/>
      <c r="C267" s="39"/>
      <c r="D267" s="40">
        <f t="shared" si="43"/>
        <v>0</v>
      </c>
      <c r="E267" s="40">
        <f t="shared" si="43"/>
        <v>0</v>
      </c>
      <c r="F267" s="7">
        <f t="shared" si="44"/>
        <v>0</v>
      </c>
      <c r="G267" s="7">
        <f t="shared" si="44"/>
        <v>0</v>
      </c>
      <c r="H267" s="7">
        <f t="shared" si="47"/>
        <v>0</v>
      </c>
      <c r="I267" s="7">
        <f t="shared" si="48"/>
        <v>0</v>
      </c>
      <c r="J267" s="7">
        <f t="shared" si="49"/>
        <v>0</v>
      </c>
      <c r="K267" s="7">
        <f t="shared" si="50"/>
        <v>0</v>
      </c>
      <c r="L267" s="7">
        <f t="shared" si="51"/>
        <v>0</v>
      </c>
      <c r="M267" s="7">
        <f t="shared" ca="1" si="45"/>
        <v>3.0084999532894738E-3</v>
      </c>
      <c r="N267" s="7">
        <f t="shared" ca="1" si="52"/>
        <v>0</v>
      </c>
      <c r="O267" s="49">
        <f t="shared" ca="1" si="53"/>
        <v>0</v>
      </c>
      <c r="P267" s="7">
        <f t="shared" ca="1" si="54"/>
        <v>0</v>
      </c>
      <c r="Q267" s="7">
        <f t="shared" ca="1" si="55"/>
        <v>0</v>
      </c>
      <c r="R267" s="5">
        <f t="shared" ca="1" si="46"/>
        <v>-3.0084999532894738E-3</v>
      </c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 spans="1:35" x14ac:dyDescent="0.2">
      <c r="A268" s="39"/>
      <c r="B268" s="39"/>
      <c r="C268" s="39"/>
      <c r="D268" s="40">
        <f t="shared" si="43"/>
        <v>0</v>
      </c>
      <c r="E268" s="40">
        <f t="shared" si="43"/>
        <v>0</v>
      </c>
      <c r="F268" s="7">
        <f t="shared" si="44"/>
        <v>0</v>
      </c>
      <c r="G268" s="7">
        <f t="shared" si="44"/>
        <v>0</v>
      </c>
      <c r="H268" s="7">
        <f t="shared" si="47"/>
        <v>0</v>
      </c>
      <c r="I268" s="7">
        <f t="shared" si="48"/>
        <v>0</v>
      </c>
      <c r="J268" s="7">
        <f t="shared" si="49"/>
        <v>0</v>
      </c>
      <c r="K268" s="7">
        <f t="shared" si="50"/>
        <v>0</v>
      </c>
      <c r="L268" s="7">
        <f t="shared" si="51"/>
        <v>0</v>
      </c>
      <c r="M268" s="7">
        <f t="shared" ca="1" si="45"/>
        <v>3.0084999532894738E-3</v>
      </c>
      <c r="N268" s="7">
        <f t="shared" ca="1" si="52"/>
        <v>0</v>
      </c>
      <c r="O268" s="49">
        <f t="shared" ca="1" si="53"/>
        <v>0</v>
      </c>
      <c r="P268" s="7">
        <f t="shared" ca="1" si="54"/>
        <v>0</v>
      </c>
      <c r="Q268" s="7">
        <f t="shared" ca="1" si="55"/>
        <v>0</v>
      </c>
      <c r="R268" s="5">
        <f t="shared" ca="1" si="46"/>
        <v>-3.0084999532894738E-3</v>
      </c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 spans="1:35" x14ac:dyDescent="0.2">
      <c r="A269" s="39"/>
      <c r="B269" s="39"/>
      <c r="C269" s="39"/>
      <c r="D269" s="40">
        <f t="shared" si="43"/>
        <v>0</v>
      </c>
      <c r="E269" s="40">
        <f t="shared" si="43"/>
        <v>0</v>
      </c>
      <c r="F269" s="7">
        <f t="shared" si="44"/>
        <v>0</v>
      </c>
      <c r="G269" s="7">
        <f t="shared" si="44"/>
        <v>0</v>
      </c>
      <c r="H269" s="7">
        <f t="shared" si="47"/>
        <v>0</v>
      </c>
      <c r="I269" s="7">
        <f t="shared" si="48"/>
        <v>0</v>
      </c>
      <c r="J269" s="7">
        <f t="shared" si="49"/>
        <v>0</v>
      </c>
      <c r="K269" s="7">
        <f t="shared" si="50"/>
        <v>0</v>
      </c>
      <c r="L269" s="7">
        <f t="shared" si="51"/>
        <v>0</v>
      </c>
      <c r="M269" s="7">
        <f t="shared" ca="1" si="45"/>
        <v>3.0084999532894738E-3</v>
      </c>
      <c r="N269" s="7">
        <f t="shared" ca="1" si="52"/>
        <v>0</v>
      </c>
      <c r="O269" s="49">
        <f t="shared" ca="1" si="53"/>
        <v>0</v>
      </c>
      <c r="P269" s="7">
        <f t="shared" ca="1" si="54"/>
        <v>0</v>
      </c>
      <c r="Q269" s="7">
        <f t="shared" ca="1" si="55"/>
        <v>0</v>
      </c>
      <c r="R269" s="5">
        <f t="shared" ca="1" si="46"/>
        <v>-3.0084999532894738E-3</v>
      </c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 spans="1:35" x14ac:dyDescent="0.2">
      <c r="A270" s="39"/>
      <c r="B270" s="39"/>
      <c r="C270" s="39"/>
      <c r="D270" s="40">
        <f t="shared" si="43"/>
        <v>0</v>
      </c>
      <c r="E270" s="40">
        <f t="shared" si="43"/>
        <v>0</v>
      </c>
      <c r="F270" s="7">
        <f t="shared" si="44"/>
        <v>0</v>
      </c>
      <c r="G270" s="7">
        <f t="shared" si="44"/>
        <v>0</v>
      </c>
      <c r="H270" s="7">
        <f t="shared" si="47"/>
        <v>0</v>
      </c>
      <c r="I270" s="7">
        <f t="shared" si="48"/>
        <v>0</v>
      </c>
      <c r="J270" s="7">
        <f t="shared" si="49"/>
        <v>0</v>
      </c>
      <c r="K270" s="7">
        <f t="shared" si="50"/>
        <v>0</v>
      </c>
      <c r="L270" s="7">
        <f t="shared" si="51"/>
        <v>0</v>
      </c>
      <c r="M270" s="7">
        <f t="shared" ca="1" si="45"/>
        <v>3.0084999532894738E-3</v>
      </c>
      <c r="N270" s="7">
        <f t="shared" ca="1" si="52"/>
        <v>0</v>
      </c>
      <c r="O270" s="49">
        <f t="shared" ca="1" si="53"/>
        <v>0</v>
      </c>
      <c r="P270" s="7">
        <f t="shared" ca="1" si="54"/>
        <v>0</v>
      </c>
      <c r="Q270" s="7">
        <f t="shared" ca="1" si="55"/>
        <v>0</v>
      </c>
      <c r="R270" s="5">
        <f t="shared" ca="1" si="46"/>
        <v>-3.0084999532894738E-3</v>
      </c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 spans="1:35" x14ac:dyDescent="0.2">
      <c r="A271" s="39"/>
      <c r="B271" s="39"/>
      <c r="C271" s="39"/>
      <c r="D271" s="40">
        <f t="shared" si="43"/>
        <v>0</v>
      </c>
      <c r="E271" s="40">
        <f t="shared" si="43"/>
        <v>0</v>
      </c>
      <c r="F271" s="7">
        <f t="shared" si="44"/>
        <v>0</v>
      </c>
      <c r="G271" s="7">
        <f t="shared" si="44"/>
        <v>0</v>
      </c>
      <c r="H271" s="7">
        <f t="shared" si="47"/>
        <v>0</v>
      </c>
      <c r="I271" s="7">
        <f t="shared" si="48"/>
        <v>0</v>
      </c>
      <c r="J271" s="7">
        <f t="shared" si="49"/>
        <v>0</v>
      </c>
      <c r="K271" s="7">
        <f t="shared" si="50"/>
        <v>0</v>
      </c>
      <c r="L271" s="7">
        <f t="shared" si="51"/>
        <v>0</v>
      </c>
      <c r="M271" s="7">
        <f t="shared" ca="1" si="45"/>
        <v>3.0084999532894738E-3</v>
      </c>
      <c r="N271" s="7">
        <f t="shared" ca="1" si="52"/>
        <v>0</v>
      </c>
      <c r="O271" s="49">
        <f t="shared" ca="1" si="53"/>
        <v>0</v>
      </c>
      <c r="P271" s="7">
        <f t="shared" ca="1" si="54"/>
        <v>0</v>
      </c>
      <c r="Q271" s="7">
        <f t="shared" ca="1" si="55"/>
        <v>0</v>
      </c>
      <c r="R271" s="5">
        <f t="shared" ca="1" si="46"/>
        <v>-3.0084999532894738E-3</v>
      </c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 spans="1:35" x14ac:dyDescent="0.2">
      <c r="A272" s="39"/>
      <c r="B272" s="39"/>
      <c r="C272" s="39"/>
      <c r="D272" s="40">
        <f t="shared" si="43"/>
        <v>0</v>
      </c>
      <c r="E272" s="40">
        <f t="shared" si="43"/>
        <v>0</v>
      </c>
      <c r="F272" s="7">
        <f t="shared" si="44"/>
        <v>0</v>
      </c>
      <c r="G272" s="7">
        <f t="shared" si="44"/>
        <v>0</v>
      </c>
      <c r="H272" s="7">
        <f t="shared" si="47"/>
        <v>0</v>
      </c>
      <c r="I272" s="7">
        <f t="shared" si="48"/>
        <v>0</v>
      </c>
      <c r="J272" s="7">
        <f t="shared" si="49"/>
        <v>0</v>
      </c>
      <c r="K272" s="7">
        <f t="shared" si="50"/>
        <v>0</v>
      </c>
      <c r="L272" s="7">
        <f t="shared" si="51"/>
        <v>0</v>
      </c>
      <c r="M272" s="7">
        <f t="shared" ca="1" si="45"/>
        <v>3.0084999532894738E-3</v>
      </c>
      <c r="N272" s="7">
        <f t="shared" ca="1" si="52"/>
        <v>0</v>
      </c>
      <c r="O272" s="49">
        <f t="shared" ca="1" si="53"/>
        <v>0</v>
      </c>
      <c r="P272" s="7">
        <f t="shared" ca="1" si="54"/>
        <v>0</v>
      </c>
      <c r="Q272" s="7">
        <f t="shared" ca="1" si="55"/>
        <v>0</v>
      </c>
      <c r="R272" s="5">
        <f t="shared" ca="1" si="46"/>
        <v>-3.0084999532894738E-3</v>
      </c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 spans="1:35" x14ac:dyDescent="0.2">
      <c r="A273" s="39"/>
      <c r="B273" s="39"/>
      <c r="C273" s="39"/>
      <c r="D273" s="40">
        <f t="shared" ref="D273:E336" si="56">A273/A$18</f>
        <v>0</v>
      </c>
      <c r="E273" s="40">
        <f t="shared" si="56"/>
        <v>0</v>
      </c>
      <c r="F273" s="7">
        <f t="shared" ref="F273:G336" si="57">$C273*D273</f>
        <v>0</v>
      </c>
      <c r="G273" s="7">
        <f t="shared" si="57"/>
        <v>0</v>
      </c>
      <c r="H273" s="7">
        <f t="shared" si="47"/>
        <v>0</v>
      </c>
      <c r="I273" s="7">
        <f t="shared" si="48"/>
        <v>0</v>
      </c>
      <c r="J273" s="7">
        <f t="shared" si="49"/>
        <v>0</v>
      </c>
      <c r="K273" s="7">
        <f t="shared" si="50"/>
        <v>0</v>
      </c>
      <c r="L273" s="7">
        <f t="shared" si="51"/>
        <v>0</v>
      </c>
      <c r="M273" s="7">
        <f t="shared" ca="1" si="45"/>
        <v>3.0084999532894738E-3</v>
      </c>
      <c r="N273" s="7">
        <f t="shared" ca="1" si="52"/>
        <v>0</v>
      </c>
      <c r="O273" s="49">
        <f t="shared" ca="1" si="53"/>
        <v>0</v>
      </c>
      <c r="P273" s="7">
        <f t="shared" ca="1" si="54"/>
        <v>0</v>
      </c>
      <c r="Q273" s="7">
        <f t="shared" ca="1" si="55"/>
        <v>0</v>
      </c>
      <c r="R273" s="5">
        <f t="shared" ca="1" si="46"/>
        <v>-3.0084999532894738E-3</v>
      </c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 spans="1:35" x14ac:dyDescent="0.2">
      <c r="A274" s="39"/>
      <c r="B274" s="39"/>
      <c r="C274" s="39"/>
      <c r="D274" s="40">
        <f t="shared" si="56"/>
        <v>0</v>
      </c>
      <c r="E274" s="40">
        <f t="shared" si="56"/>
        <v>0</v>
      </c>
      <c r="F274" s="7">
        <f t="shared" si="57"/>
        <v>0</v>
      </c>
      <c r="G274" s="7">
        <f t="shared" si="57"/>
        <v>0</v>
      </c>
      <c r="H274" s="7">
        <f t="shared" si="47"/>
        <v>0</v>
      </c>
      <c r="I274" s="7">
        <f t="shared" si="48"/>
        <v>0</v>
      </c>
      <c r="J274" s="7">
        <f t="shared" si="49"/>
        <v>0</v>
      </c>
      <c r="K274" s="7">
        <f t="shared" si="50"/>
        <v>0</v>
      </c>
      <c r="L274" s="7">
        <f t="shared" si="51"/>
        <v>0</v>
      </c>
      <c r="M274" s="7">
        <f t="shared" ca="1" si="45"/>
        <v>3.0084999532894738E-3</v>
      </c>
      <c r="N274" s="7">
        <f t="shared" ca="1" si="52"/>
        <v>0</v>
      </c>
      <c r="O274" s="49">
        <f t="shared" ca="1" si="53"/>
        <v>0</v>
      </c>
      <c r="P274" s="7">
        <f t="shared" ca="1" si="54"/>
        <v>0</v>
      </c>
      <c r="Q274" s="7">
        <f t="shared" ca="1" si="55"/>
        <v>0</v>
      </c>
      <c r="R274" s="5">
        <f t="shared" ca="1" si="46"/>
        <v>-3.0084999532894738E-3</v>
      </c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spans="1:35" x14ac:dyDescent="0.2">
      <c r="A275" s="39"/>
      <c r="B275" s="39"/>
      <c r="C275" s="39"/>
      <c r="D275" s="40">
        <f t="shared" si="56"/>
        <v>0</v>
      </c>
      <c r="E275" s="40">
        <f t="shared" si="56"/>
        <v>0</v>
      </c>
      <c r="F275" s="7">
        <f t="shared" si="57"/>
        <v>0</v>
      </c>
      <c r="G275" s="7">
        <f t="shared" si="57"/>
        <v>0</v>
      </c>
      <c r="H275" s="7">
        <f t="shared" si="47"/>
        <v>0</v>
      </c>
      <c r="I275" s="7">
        <f t="shared" si="48"/>
        <v>0</v>
      </c>
      <c r="J275" s="7">
        <f t="shared" si="49"/>
        <v>0</v>
      </c>
      <c r="K275" s="7">
        <f t="shared" si="50"/>
        <v>0</v>
      </c>
      <c r="L275" s="7">
        <f t="shared" si="51"/>
        <v>0</v>
      </c>
      <c r="M275" s="7">
        <f t="shared" ca="1" si="45"/>
        <v>3.0084999532894738E-3</v>
      </c>
      <c r="N275" s="7">
        <f t="shared" ca="1" si="52"/>
        <v>0</v>
      </c>
      <c r="O275" s="49">
        <f t="shared" ca="1" si="53"/>
        <v>0</v>
      </c>
      <c r="P275" s="7">
        <f t="shared" ca="1" si="54"/>
        <v>0</v>
      </c>
      <c r="Q275" s="7">
        <f t="shared" ca="1" si="55"/>
        <v>0</v>
      </c>
      <c r="R275" s="5">
        <f t="shared" ca="1" si="46"/>
        <v>-3.0084999532894738E-3</v>
      </c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 spans="1:35" x14ac:dyDescent="0.2">
      <c r="A276" s="39"/>
      <c r="B276" s="39"/>
      <c r="C276" s="39"/>
      <c r="D276" s="40">
        <f t="shared" si="56"/>
        <v>0</v>
      </c>
      <c r="E276" s="40">
        <f t="shared" si="56"/>
        <v>0</v>
      </c>
      <c r="F276" s="7">
        <f t="shared" si="57"/>
        <v>0</v>
      </c>
      <c r="G276" s="7">
        <f t="shared" si="57"/>
        <v>0</v>
      </c>
      <c r="H276" s="7">
        <f t="shared" si="47"/>
        <v>0</v>
      </c>
      <c r="I276" s="7">
        <f t="shared" si="48"/>
        <v>0</v>
      </c>
      <c r="J276" s="7">
        <f t="shared" si="49"/>
        <v>0</v>
      </c>
      <c r="K276" s="7">
        <f t="shared" si="50"/>
        <v>0</v>
      </c>
      <c r="L276" s="7">
        <f t="shared" si="51"/>
        <v>0</v>
      </c>
      <c r="M276" s="7">
        <f t="shared" ca="1" si="45"/>
        <v>3.0084999532894738E-3</v>
      </c>
      <c r="N276" s="7">
        <f t="shared" ca="1" si="52"/>
        <v>0</v>
      </c>
      <c r="O276" s="49">
        <f t="shared" ca="1" si="53"/>
        <v>0</v>
      </c>
      <c r="P276" s="7">
        <f t="shared" ca="1" si="54"/>
        <v>0</v>
      </c>
      <c r="Q276" s="7">
        <f t="shared" ca="1" si="55"/>
        <v>0</v>
      </c>
      <c r="R276" s="5">
        <f t="shared" ca="1" si="46"/>
        <v>-3.0084999532894738E-3</v>
      </c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 spans="1:35" x14ac:dyDescent="0.2">
      <c r="A277" s="39"/>
      <c r="B277" s="39"/>
      <c r="C277" s="39"/>
      <c r="D277" s="40">
        <f t="shared" si="56"/>
        <v>0</v>
      </c>
      <c r="E277" s="40">
        <f t="shared" si="56"/>
        <v>0</v>
      </c>
      <c r="F277" s="7">
        <f t="shared" si="57"/>
        <v>0</v>
      </c>
      <c r="G277" s="7">
        <f t="shared" si="57"/>
        <v>0</v>
      </c>
      <c r="H277" s="7">
        <f t="shared" si="47"/>
        <v>0</v>
      </c>
      <c r="I277" s="7">
        <f t="shared" si="48"/>
        <v>0</v>
      </c>
      <c r="J277" s="7">
        <f t="shared" si="49"/>
        <v>0</v>
      </c>
      <c r="K277" s="7">
        <f t="shared" si="50"/>
        <v>0</v>
      </c>
      <c r="L277" s="7">
        <f t="shared" si="51"/>
        <v>0</v>
      </c>
      <c r="M277" s="7">
        <f t="shared" ref="M277:M337" ca="1" si="58">+E$4+E$5*D277+E$6*D277^2</f>
        <v>3.0084999532894738E-3</v>
      </c>
      <c r="N277" s="7">
        <f t="shared" ca="1" si="52"/>
        <v>0</v>
      </c>
      <c r="O277" s="49">
        <f t="shared" ca="1" si="53"/>
        <v>0</v>
      </c>
      <c r="P277" s="7">
        <f t="shared" ca="1" si="54"/>
        <v>0</v>
      </c>
      <c r="Q277" s="7">
        <f t="shared" ca="1" si="55"/>
        <v>0</v>
      </c>
      <c r="R277" s="5">
        <f t="shared" ref="R277:R337" ca="1" si="59">+E277-M277</f>
        <v>-3.0084999532894738E-3</v>
      </c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 spans="1:35" x14ac:dyDescent="0.2">
      <c r="A278" s="39"/>
      <c r="B278" s="39"/>
      <c r="C278" s="39"/>
      <c r="D278" s="40">
        <f t="shared" si="56"/>
        <v>0</v>
      </c>
      <c r="E278" s="40">
        <f t="shared" si="56"/>
        <v>0</v>
      </c>
      <c r="F278" s="7">
        <f t="shared" si="57"/>
        <v>0</v>
      </c>
      <c r="G278" s="7">
        <f t="shared" si="57"/>
        <v>0</v>
      </c>
      <c r="H278" s="7">
        <f t="shared" ref="H278:H336" si="60">C278*D278*D278</f>
        <v>0</v>
      </c>
      <c r="I278" s="7">
        <f t="shared" ref="I278:I336" si="61">C278*D278*D278*D278</f>
        <v>0</v>
      </c>
      <c r="J278" s="7">
        <f t="shared" ref="J278:J336" si="62">C278*D278*D278*D278*D278</f>
        <v>0</v>
      </c>
      <c r="K278" s="7">
        <f t="shared" ref="K278:K336" si="63">C278*E278*D278</f>
        <v>0</v>
      </c>
      <c r="L278" s="7">
        <f t="shared" ref="L278:L336" si="64">C278*E278*D278*D278</f>
        <v>0</v>
      </c>
      <c r="M278" s="7">
        <f t="shared" ca="1" si="58"/>
        <v>3.0084999532894738E-3</v>
      </c>
      <c r="N278" s="7">
        <f t="shared" ref="N278:N336" ca="1" si="65">C278*(M278-E278)^2</f>
        <v>0</v>
      </c>
      <c r="O278" s="49">
        <f t="shared" ref="O278:O336" ca="1" si="66">(C278*O$1-O$2*F278+O$3*H278)^2</f>
        <v>0</v>
      </c>
      <c r="P278" s="7">
        <f t="shared" ref="P278:P336" ca="1" si="67">(-C278*O$2+O$4*F278-O$5*H278)^2</f>
        <v>0</v>
      </c>
      <c r="Q278" s="7">
        <f t="shared" ref="Q278:Q336" ca="1" si="68">+(C278*O$3-F278*O$5+H278*O$6)^2</f>
        <v>0</v>
      </c>
      <c r="R278" s="5">
        <f t="shared" ca="1" si="59"/>
        <v>-3.0084999532894738E-3</v>
      </c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 spans="1:35" x14ac:dyDescent="0.2">
      <c r="A279" s="39"/>
      <c r="B279" s="39"/>
      <c r="C279" s="39"/>
      <c r="D279" s="40">
        <f t="shared" si="56"/>
        <v>0</v>
      </c>
      <c r="E279" s="40">
        <f t="shared" si="56"/>
        <v>0</v>
      </c>
      <c r="F279" s="7">
        <f t="shared" si="57"/>
        <v>0</v>
      </c>
      <c r="G279" s="7">
        <f t="shared" si="57"/>
        <v>0</v>
      </c>
      <c r="H279" s="7">
        <f t="shared" si="60"/>
        <v>0</v>
      </c>
      <c r="I279" s="7">
        <f t="shared" si="61"/>
        <v>0</v>
      </c>
      <c r="J279" s="7">
        <f t="shared" si="62"/>
        <v>0</v>
      </c>
      <c r="K279" s="7">
        <f t="shared" si="63"/>
        <v>0</v>
      </c>
      <c r="L279" s="7">
        <f t="shared" si="64"/>
        <v>0</v>
      </c>
      <c r="M279" s="7">
        <f t="shared" ca="1" si="58"/>
        <v>3.0084999532894738E-3</v>
      </c>
      <c r="N279" s="7">
        <f t="shared" ca="1" si="65"/>
        <v>0</v>
      </c>
      <c r="O279" s="49">
        <f t="shared" ca="1" si="66"/>
        <v>0</v>
      </c>
      <c r="P279" s="7">
        <f t="shared" ca="1" si="67"/>
        <v>0</v>
      </c>
      <c r="Q279" s="7">
        <f t="shared" ca="1" si="68"/>
        <v>0</v>
      </c>
      <c r="R279" s="5">
        <f t="shared" ca="1" si="59"/>
        <v>-3.0084999532894738E-3</v>
      </c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 spans="1:35" x14ac:dyDescent="0.2">
      <c r="A280" s="39"/>
      <c r="B280" s="39"/>
      <c r="C280" s="39"/>
      <c r="D280" s="40">
        <f t="shared" si="56"/>
        <v>0</v>
      </c>
      <c r="E280" s="40">
        <f t="shared" si="56"/>
        <v>0</v>
      </c>
      <c r="F280" s="7">
        <f t="shared" si="57"/>
        <v>0</v>
      </c>
      <c r="G280" s="7">
        <f t="shared" si="57"/>
        <v>0</v>
      </c>
      <c r="H280" s="7">
        <f t="shared" si="60"/>
        <v>0</v>
      </c>
      <c r="I280" s="7">
        <f t="shared" si="61"/>
        <v>0</v>
      </c>
      <c r="J280" s="7">
        <f t="shared" si="62"/>
        <v>0</v>
      </c>
      <c r="K280" s="7">
        <f t="shared" si="63"/>
        <v>0</v>
      </c>
      <c r="L280" s="7">
        <f t="shared" si="64"/>
        <v>0</v>
      </c>
      <c r="M280" s="7">
        <f t="shared" ca="1" si="58"/>
        <v>3.0084999532894738E-3</v>
      </c>
      <c r="N280" s="7">
        <f t="shared" ca="1" si="65"/>
        <v>0</v>
      </c>
      <c r="O280" s="49">
        <f t="shared" ca="1" si="66"/>
        <v>0</v>
      </c>
      <c r="P280" s="7">
        <f t="shared" ca="1" si="67"/>
        <v>0</v>
      </c>
      <c r="Q280" s="7">
        <f t="shared" ca="1" si="68"/>
        <v>0</v>
      </c>
      <c r="R280" s="5">
        <f t="shared" ca="1" si="59"/>
        <v>-3.0084999532894738E-3</v>
      </c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 spans="1:35" x14ac:dyDescent="0.2">
      <c r="A281" s="39"/>
      <c r="B281" s="39"/>
      <c r="C281" s="39"/>
      <c r="D281" s="40">
        <f t="shared" si="56"/>
        <v>0</v>
      </c>
      <c r="E281" s="40">
        <f t="shared" si="56"/>
        <v>0</v>
      </c>
      <c r="F281" s="7">
        <f t="shared" si="57"/>
        <v>0</v>
      </c>
      <c r="G281" s="7">
        <f t="shared" si="57"/>
        <v>0</v>
      </c>
      <c r="H281" s="7">
        <f t="shared" si="60"/>
        <v>0</v>
      </c>
      <c r="I281" s="7">
        <f t="shared" si="61"/>
        <v>0</v>
      </c>
      <c r="J281" s="7">
        <f t="shared" si="62"/>
        <v>0</v>
      </c>
      <c r="K281" s="7">
        <f t="shared" si="63"/>
        <v>0</v>
      </c>
      <c r="L281" s="7">
        <f t="shared" si="64"/>
        <v>0</v>
      </c>
      <c r="M281" s="7">
        <f t="shared" ca="1" si="58"/>
        <v>3.0084999532894738E-3</v>
      </c>
      <c r="N281" s="7">
        <f t="shared" ca="1" si="65"/>
        <v>0</v>
      </c>
      <c r="O281" s="49">
        <f t="shared" ca="1" si="66"/>
        <v>0</v>
      </c>
      <c r="P281" s="7">
        <f t="shared" ca="1" si="67"/>
        <v>0</v>
      </c>
      <c r="Q281" s="7">
        <f t="shared" ca="1" si="68"/>
        <v>0</v>
      </c>
      <c r="R281" s="5">
        <f t="shared" ca="1" si="59"/>
        <v>-3.0084999532894738E-3</v>
      </c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 spans="1:35" x14ac:dyDescent="0.2">
      <c r="A282" s="39"/>
      <c r="B282" s="39"/>
      <c r="C282" s="39"/>
      <c r="D282" s="40">
        <f t="shared" si="56"/>
        <v>0</v>
      </c>
      <c r="E282" s="40">
        <f t="shared" si="56"/>
        <v>0</v>
      </c>
      <c r="F282" s="7">
        <f t="shared" si="57"/>
        <v>0</v>
      </c>
      <c r="G282" s="7">
        <f t="shared" si="57"/>
        <v>0</v>
      </c>
      <c r="H282" s="7">
        <f t="shared" si="60"/>
        <v>0</v>
      </c>
      <c r="I282" s="7">
        <f t="shared" si="61"/>
        <v>0</v>
      </c>
      <c r="J282" s="7">
        <f t="shared" si="62"/>
        <v>0</v>
      </c>
      <c r="K282" s="7">
        <f t="shared" si="63"/>
        <v>0</v>
      </c>
      <c r="L282" s="7">
        <f t="shared" si="64"/>
        <v>0</v>
      </c>
      <c r="M282" s="7">
        <f t="shared" ca="1" si="58"/>
        <v>3.0084999532894738E-3</v>
      </c>
      <c r="N282" s="7">
        <f t="shared" ca="1" si="65"/>
        <v>0</v>
      </c>
      <c r="O282" s="49">
        <f t="shared" ca="1" si="66"/>
        <v>0</v>
      </c>
      <c r="P282" s="7">
        <f t="shared" ca="1" si="67"/>
        <v>0</v>
      </c>
      <c r="Q282" s="7">
        <f t="shared" ca="1" si="68"/>
        <v>0</v>
      </c>
      <c r="R282" s="5">
        <f t="shared" ca="1" si="59"/>
        <v>-3.0084999532894738E-3</v>
      </c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 spans="1:35" x14ac:dyDescent="0.2">
      <c r="A283" s="39"/>
      <c r="B283" s="39"/>
      <c r="C283" s="39"/>
      <c r="D283" s="40">
        <f t="shared" si="56"/>
        <v>0</v>
      </c>
      <c r="E283" s="40">
        <f t="shared" si="56"/>
        <v>0</v>
      </c>
      <c r="F283" s="7">
        <f t="shared" si="57"/>
        <v>0</v>
      </c>
      <c r="G283" s="7">
        <f t="shared" si="57"/>
        <v>0</v>
      </c>
      <c r="H283" s="7">
        <f t="shared" si="60"/>
        <v>0</v>
      </c>
      <c r="I283" s="7">
        <f t="shared" si="61"/>
        <v>0</v>
      </c>
      <c r="J283" s="7">
        <f t="shared" si="62"/>
        <v>0</v>
      </c>
      <c r="K283" s="7">
        <f t="shared" si="63"/>
        <v>0</v>
      </c>
      <c r="L283" s="7">
        <f t="shared" si="64"/>
        <v>0</v>
      </c>
      <c r="M283" s="7">
        <f t="shared" ca="1" si="58"/>
        <v>3.0084999532894738E-3</v>
      </c>
      <c r="N283" s="7">
        <f t="shared" ca="1" si="65"/>
        <v>0</v>
      </c>
      <c r="O283" s="49">
        <f t="shared" ca="1" si="66"/>
        <v>0</v>
      </c>
      <c r="P283" s="7">
        <f t="shared" ca="1" si="67"/>
        <v>0</v>
      </c>
      <c r="Q283" s="7">
        <f t="shared" ca="1" si="68"/>
        <v>0</v>
      </c>
      <c r="R283" s="5">
        <f t="shared" ca="1" si="59"/>
        <v>-3.0084999532894738E-3</v>
      </c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 spans="1:35" x14ac:dyDescent="0.2">
      <c r="A284" s="39"/>
      <c r="B284" s="39"/>
      <c r="C284" s="39"/>
      <c r="D284" s="40">
        <f t="shared" si="56"/>
        <v>0</v>
      </c>
      <c r="E284" s="40">
        <f t="shared" si="56"/>
        <v>0</v>
      </c>
      <c r="F284" s="7">
        <f t="shared" si="57"/>
        <v>0</v>
      </c>
      <c r="G284" s="7">
        <f t="shared" si="57"/>
        <v>0</v>
      </c>
      <c r="H284" s="7">
        <f t="shared" si="60"/>
        <v>0</v>
      </c>
      <c r="I284" s="7">
        <f t="shared" si="61"/>
        <v>0</v>
      </c>
      <c r="J284" s="7">
        <f t="shared" si="62"/>
        <v>0</v>
      </c>
      <c r="K284" s="7">
        <f t="shared" si="63"/>
        <v>0</v>
      </c>
      <c r="L284" s="7">
        <f t="shared" si="64"/>
        <v>0</v>
      </c>
      <c r="M284" s="7">
        <f t="shared" ca="1" si="58"/>
        <v>3.0084999532894738E-3</v>
      </c>
      <c r="N284" s="7">
        <f t="shared" ca="1" si="65"/>
        <v>0</v>
      </c>
      <c r="O284" s="49">
        <f t="shared" ca="1" si="66"/>
        <v>0</v>
      </c>
      <c r="P284" s="7">
        <f t="shared" ca="1" si="67"/>
        <v>0</v>
      </c>
      <c r="Q284" s="7">
        <f t="shared" ca="1" si="68"/>
        <v>0</v>
      </c>
      <c r="R284" s="5">
        <f t="shared" ca="1" si="59"/>
        <v>-3.0084999532894738E-3</v>
      </c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 spans="1:35" x14ac:dyDescent="0.2">
      <c r="A285" s="39"/>
      <c r="B285" s="39"/>
      <c r="C285" s="39"/>
      <c r="D285" s="40">
        <f t="shared" si="56"/>
        <v>0</v>
      </c>
      <c r="E285" s="40">
        <f t="shared" si="56"/>
        <v>0</v>
      </c>
      <c r="F285" s="7">
        <f t="shared" si="57"/>
        <v>0</v>
      </c>
      <c r="G285" s="7">
        <f t="shared" si="57"/>
        <v>0</v>
      </c>
      <c r="H285" s="7">
        <f t="shared" si="60"/>
        <v>0</v>
      </c>
      <c r="I285" s="7">
        <f t="shared" si="61"/>
        <v>0</v>
      </c>
      <c r="J285" s="7">
        <f t="shared" si="62"/>
        <v>0</v>
      </c>
      <c r="K285" s="7">
        <f t="shared" si="63"/>
        <v>0</v>
      </c>
      <c r="L285" s="7">
        <f t="shared" si="64"/>
        <v>0</v>
      </c>
      <c r="M285" s="7">
        <f t="shared" ca="1" si="58"/>
        <v>3.0084999532894738E-3</v>
      </c>
      <c r="N285" s="7">
        <f t="shared" ca="1" si="65"/>
        <v>0</v>
      </c>
      <c r="O285" s="49">
        <f t="shared" ca="1" si="66"/>
        <v>0</v>
      </c>
      <c r="P285" s="7">
        <f t="shared" ca="1" si="67"/>
        <v>0</v>
      </c>
      <c r="Q285" s="7">
        <f t="shared" ca="1" si="68"/>
        <v>0</v>
      </c>
      <c r="R285" s="5">
        <f t="shared" ca="1" si="59"/>
        <v>-3.0084999532894738E-3</v>
      </c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 spans="1:35" x14ac:dyDescent="0.2">
      <c r="A286" s="39"/>
      <c r="B286" s="39"/>
      <c r="C286" s="39"/>
      <c r="D286" s="40">
        <f t="shared" si="56"/>
        <v>0</v>
      </c>
      <c r="E286" s="40">
        <f t="shared" si="56"/>
        <v>0</v>
      </c>
      <c r="F286" s="7">
        <f t="shared" si="57"/>
        <v>0</v>
      </c>
      <c r="G286" s="7">
        <f t="shared" si="57"/>
        <v>0</v>
      </c>
      <c r="H286" s="7">
        <f t="shared" si="60"/>
        <v>0</v>
      </c>
      <c r="I286" s="7">
        <f t="shared" si="61"/>
        <v>0</v>
      </c>
      <c r="J286" s="7">
        <f t="shared" si="62"/>
        <v>0</v>
      </c>
      <c r="K286" s="7">
        <f t="shared" si="63"/>
        <v>0</v>
      </c>
      <c r="L286" s="7">
        <f t="shared" si="64"/>
        <v>0</v>
      </c>
      <c r="M286" s="7">
        <f t="shared" ca="1" si="58"/>
        <v>3.0084999532894738E-3</v>
      </c>
      <c r="N286" s="7">
        <f t="shared" ca="1" si="65"/>
        <v>0</v>
      </c>
      <c r="O286" s="49">
        <f t="shared" ca="1" si="66"/>
        <v>0</v>
      </c>
      <c r="P286" s="7">
        <f t="shared" ca="1" si="67"/>
        <v>0</v>
      </c>
      <c r="Q286" s="7">
        <f t="shared" ca="1" si="68"/>
        <v>0</v>
      </c>
      <c r="R286" s="5">
        <f t="shared" ca="1" si="59"/>
        <v>-3.0084999532894738E-3</v>
      </c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 spans="1:35" x14ac:dyDescent="0.2">
      <c r="A287" s="39"/>
      <c r="B287" s="39"/>
      <c r="C287" s="39"/>
      <c r="D287" s="40">
        <f t="shared" si="56"/>
        <v>0</v>
      </c>
      <c r="E287" s="40">
        <f t="shared" si="56"/>
        <v>0</v>
      </c>
      <c r="F287" s="7">
        <f t="shared" si="57"/>
        <v>0</v>
      </c>
      <c r="G287" s="7">
        <f t="shared" si="57"/>
        <v>0</v>
      </c>
      <c r="H287" s="7">
        <f t="shared" si="60"/>
        <v>0</v>
      </c>
      <c r="I287" s="7">
        <f t="shared" si="61"/>
        <v>0</v>
      </c>
      <c r="J287" s="7">
        <f t="shared" si="62"/>
        <v>0</v>
      </c>
      <c r="K287" s="7">
        <f t="shared" si="63"/>
        <v>0</v>
      </c>
      <c r="L287" s="7">
        <f t="shared" si="64"/>
        <v>0</v>
      </c>
      <c r="M287" s="7">
        <f t="shared" ca="1" si="58"/>
        <v>3.0084999532894738E-3</v>
      </c>
      <c r="N287" s="7">
        <f t="shared" ca="1" si="65"/>
        <v>0</v>
      </c>
      <c r="O287" s="49">
        <f t="shared" ca="1" si="66"/>
        <v>0</v>
      </c>
      <c r="P287" s="7">
        <f t="shared" ca="1" si="67"/>
        <v>0</v>
      </c>
      <c r="Q287" s="7">
        <f t="shared" ca="1" si="68"/>
        <v>0</v>
      </c>
      <c r="R287" s="5">
        <f t="shared" ca="1" si="59"/>
        <v>-3.0084999532894738E-3</v>
      </c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 spans="1:35" x14ac:dyDescent="0.2">
      <c r="A288" s="39"/>
      <c r="B288" s="39"/>
      <c r="C288" s="39"/>
      <c r="D288" s="40">
        <f t="shared" si="56"/>
        <v>0</v>
      </c>
      <c r="E288" s="40">
        <f t="shared" si="56"/>
        <v>0</v>
      </c>
      <c r="F288" s="7">
        <f t="shared" si="57"/>
        <v>0</v>
      </c>
      <c r="G288" s="7">
        <f t="shared" si="57"/>
        <v>0</v>
      </c>
      <c r="H288" s="7">
        <f t="shared" si="60"/>
        <v>0</v>
      </c>
      <c r="I288" s="7">
        <f t="shared" si="61"/>
        <v>0</v>
      </c>
      <c r="J288" s="7">
        <f t="shared" si="62"/>
        <v>0</v>
      </c>
      <c r="K288" s="7">
        <f t="shared" si="63"/>
        <v>0</v>
      </c>
      <c r="L288" s="7">
        <f t="shared" si="64"/>
        <v>0</v>
      </c>
      <c r="M288" s="7">
        <f t="shared" ca="1" si="58"/>
        <v>3.0084999532894738E-3</v>
      </c>
      <c r="N288" s="7">
        <f t="shared" ca="1" si="65"/>
        <v>0</v>
      </c>
      <c r="O288" s="49">
        <f t="shared" ca="1" si="66"/>
        <v>0</v>
      </c>
      <c r="P288" s="7">
        <f t="shared" ca="1" si="67"/>
        <v>0</v>
      </c>
      <c r="Q288" s="7">
        <f t="shared" ca="1" si="68"/>
        <v>0</v>
      </c>
      <c r="R288" s="5">
        <f t="shared" ca="1" si="59"/>
        <v>-3.0084999532894738E-3</v>
      </c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 spans="1:35" x14ac:dyDescent="0.2">
      <c r="A289" s="39"/>
      <c r="B289" s="39"/>
      <c r="C289" s="39"/>
      <c r="D289" s="40">
        <f t="shared" si="56"/>
        <v>0</v>
      </c>
      <c r="E289" s="40">
        <f t="shared" si="56"/>
        <v>0</v>
      </c>
      <c r="F289" s="7">
        <f t="shared" si="57"/>
        <v>0</v>
      </c>
      <c r="G289" s="7">
        <f t="shared" si="57"/>
        <v>0</v>
      </c>
      <c r="H289" s="7">
        <f t="shared" si="60"/>
        <v>0</v>
      </c>
      <c r="I289" s="7">
        <f t="shared" si="61"/>
        <v>0</v>
      </c>
      <c r="J289" s="7">
        <f t="shared" si="62"/>
        <v>0</v>
      </c>
      <c r="K289" s="7">
        <f t="shared" si="63"/>
        <v>0</v>
      </c>
      <c r="L289" s="7">
        <f t="shared" si="64"/>
        <v>0</v>
      </c>
      <c r="M289" s="7">
        <f t="shared" ca="1" si="58"/>
        <v>3.0084999532894738E-3</v>
      </c>
      <c r="N289" s="7">
        <f t="shared" ca="1" si="65"/>
        <v>0</v>
      </c>
      <c r="O289" s="49">
        <f t="shared" ca="1" si="66"/>
        <v>0</v>
      </c>
      <c r="P289" s="7">
        <f t="shared" ca="1" si="67"/>
        <v>0</v>
      </c>
      <c r="Q289" s="7">
        <f t="shared" ca="1" si="68"/>
        <v>0</v>
      </c>
      <c r="R289" s="5">
        <f t="shared" ca="1" si="59"/>
        <v>-3.0084999532894738E-3</v>
      </c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 spans="1:35" x14ac:dyDescent="0.2">
      <c r="A290" s="39"/>
      <c r="B290" s="39"/>
      <c r="C290" s="39"/>
      <c r="D290" s="40">
        <f t="shared" si="56"/>
        <v>0</v>
      </c>
      <c r="E290" s="40">
        <f t="shared" si="56"/>
        <v>0</v>
      </c>
      <c r="F290" s="7">
        <f t="shared" si="57"/>
        <v>0</v>
      </c>
      <c r="G290" s="7">
        <f t="shared" si="57"/>
        <v>0</v>
      </c>
      <c r="H290" s="7">
        <f t="shared" si="60"/>
        <v>0</v>
      </c>
      <c r="I290" s="7">
        <f t="shared" si="61"/>
        <v>0</v>
      </c>
      <c r="J290" s="7">
        <f t="shared" si="62"/>
        <v>0</v>
      </c>
      <c r="K290" s="7">
        <f t="shared" si="63"/>
        <v>0</v>
      </c>
      <c r="L290" s="7">
        <f t="shared" si="64"/>
        <v>0</v>
      </c>
      <c r="M290" s="7">
        <f t="shared" ca="1" si="58"/>
        <v>3.0084999532894738E-3</v>
      </c>
      <c r="N290" s="7">
        <f t="shared" ca="1" si="65"/>
        <v>0</v>
      </c>
      <c r="O290" s="49">
        <f t="shared" ca="1" si="66"/>
        <v>0</v>
      </c>
      <c r="P290" s="7">
        <f t="shared" ca="1" si="67"/>
        <v>0</v>
      </c>
      <c r="Q290" s="7">
        <f t="shared" ca="1" si="68"/>
        <v>0</v>
      </c>
      <c r="R290" s="5">
        <f t="shared" ca="1" si="59"/>
        <v>-3.0084999532894738E-3</v>
      </c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 spans="1:35" x14ac:dyDescent="0.2">
      <c r="A291" s="39"/>
      <c r="B291" s="39"/>
      <c r="C291" s="39"/>
      <c r="D291" s="40">
        <f t="shared" si="56"/>
        <v>0</v>
      </c>
      <c r="E291" s="40">
        <f t="shared" si="56"/>
        <v>0</v>
      </c>
      <c r="F291" s="7">
        <f t="shared" si="57"/>
        <v>0</v>
      </c>
      <c r="G291" s="7">
        <f t="shared" si="57"/>
        <v>0</v>
      </c>
      <c r="H291" s="7">
        <f t="shared" si="60"/>
        <v>0</v>
      </c>
      <c r="I291" s="7">
        <f t="shared" si="61"/>
        <v>0</v>
      </c>
      <c r="J291" s="7">
        <f t="shared" si="62"/>
        <v>0</v>
      </c>
      <c r="K291" s="7">
        <f t="shared" si="63"/>
        <v>0</v>
      </c>
      <c r="L291" s="7">
        <f t="shared" si="64"/>
        <v>0</v>
      </c>
      <c r="M291" s="7">
        <f t="shared" ca="1" si="58"/>
        <v>3.0084999532894738E-3</v>
      </c>
      <c r="N291" s="7">
        <f t="shared" ca="1" si="65"/>
        <v>0</v>
      </c>
      <c r="O291" s="49">
        <f t="shared" ca="1" si="66"/>
        <v>0</v>
      </c>
      <c r="P291" s="7">
        <f t="shared" ca="1" si="67"/>
        <v>0</v>
      </c>
      <c r="Q291" s="7">
        <f t="shared" ca="1" si="68"/>
        <v>0</v>
      </c>
      <c r="R291" s="5">
        <f t="shared" ca="1" si="59"/>
        <v>-3.0084999532894738E-3</v>
      </c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 spans="1:35" x14ac:dyDescent="0.2">
      <c r="A292" s="39"/>
      <c r="B292" s="39"/>
      <c r="C292" s="39"/>
      <c r="D292" s="40">
        <f t="shared" si="56"/>
        <v>0</v>
      </c>
      <c r="E292" s="40">
        <f t="shared" si="56"/>
        <v>0</v>
      </c>
      <c r="F292" s="7">
        <f t="shared" si="57"/>
        <v>0</v>
      </c>
      <c r="G292" s="7">
        <f t="shared" si="57"/>
        <v>0</v>
      </c>
      <c r="H292" s="7">
        <f t="shared" si="60"/>
        <v>0</v>
      </c>
      <c r="I292" s="7">
        <f t="shared" si="61"/>
        <v>0</v>
      </c>
      <c r="J292" s="7">
        <f t="shared" si="62"/>
        <v>0</v>
      </c>
      <c r="K292" s="7">
        <f t="shared" si="63"/>
        <v>0</v>
      </c>
      <c r="L292" s="7">
        <f t="shared" si="64"/>
        <v>0</v>
      </c>
      <c r="M292" s="7">
        <f t="shared" ca="1" si="58"/>
        <v>3.0084999532894738E-3</v>
      </c>
      <c r="N292" s="7">
        <f t="shared" ca="1" si="65"/>
        <v>0</v>
      </c>
      <c r="O292" s="49">
        <f t="shared" ca="1" si="66"/>
        <v>0</v>
      </c>
      <c r="P292" s="7">
        <f t="shared" ca="1" si="67"/>
        <v>0</v>
      </c>
      <c r="Q292" s="7">
        <f t="shared" ca="1" si="68"/>
        <v>0</v>
      </c>
      <c r="R292" s="5">
        <f t="shared" ca="1" si="59"/>
        <v>-3.0084999532894738E-3</v>
      </c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 spans="1:35" x14ac:dyDescent="0.2">
      <c r="A293" s="39"/>
      <c r="B293" s="39"/>
      <c r="C293" s="39"/>
      <c r="D293" s="40">
        <f t="shared" si="56"/>
        <v>0</v>
      </c>
      <c r="E293" s="40">
        <f t="shared" si="56"/>
        <v>0</v>
      </c>
      <c r="F293" s="7">
        <f t="shared" si="57"/>
        <v>0</v>
      </c>
      <c r="G293" s="7">
        <f t="shared" si="57"/>
        <v>0</v>
      </c>
      <c r="H293" s="7">
        <f t="shared" si="60"/>
        <v>0</v>
      </c>
      <c r="I293" s="7">
        <f t="shared" si="61"/>
        <v>0</v>
      </c>
      <c r="J293" s="7">
        <f t="shared" si="62"/>
        <v>0</v>
      </c>
      <c r="K293" s="7">
        <f t="shared" si="63"/>
        <v>0</v>
      </c>
      <c r="L293" s="7">
        <f t="shared" si="64"/>
        <v>0</v>
      </c>
      <c r="M293" s="7">
        <f t="shared" ca="1" si="58"/>
        <v>3.0084999532894738E-3</v>
      </c>
      <c r="N293" s="7">
        <f t="shared" ca="1" si="65"/>
        <v>0</v>
      </c>
      <c r="O293" s="49">
        <f t="shared" ca="1" si="66"/>
        <v>0</v>
      </c>
      <c r="P293" s="7">
        <f t="shared" ca="1" si="67"/>
        <v>0</v>
      </c>
      <c r="Q293" s="7">
        <f t="shared" ca="1" si="68"/>
        <v>0</v>
      </c>
      <c r="R293" s="5">
        <f t="shared" ca="1" si="59"/>
        <v>-3.0084999532894738E-3</v>
      </c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 spans="1:35" x14ac:dyDescent="0.2">
      <c r="A294" s="39"/>
      <c r="B294" s="39"/>
      <c r="C294" s="39"/>
      <c r="D294" s="40">
        <f t="shared" si="56"/>
        <v>0</v>
      </c>
      <c r="E294" s="40">
        <f t="shared" si="56"/>
        <v>0</v>
      </c>
      <c r="F294" s="7">
        <f t="shared" si="57"/>
        <v>0</v>
      </c>
      <c r="G294" s="7">
        <f t="shared" si="57"/>
        <v>0</v>
      </c>
      <c r="H294" s="7">
        <f t="shared" si="60"/>
        <v>0</v>
      </c>
      <c r="I294" s="7">
        <f t="shared" si="61"/>
        <v>0</v>
      </c>
      <c r="J294" s="7">
        <f t="shared" si="62"/>
        <v>0</v>
      </c>
      <c r="K294" s="7">
        <f t="shared" si="63"/>
        <v>0</v>
      </c>
      <c r="L294" s="7">
        <f t="shared" si="64"/>
        <v>0</v>
      </c>
      <c r="M294" s="7">
        <f t="shared" ca="1" si="58"/>
        <v>3.0084999532894738E-3</v>
      </c>
      <c r="N294" s="7">
        <f t="shared" ca="1" si="65"/>
        <v>0</v>
      </c>
      <c r="O294" s="49">
        <f t="shared" ca="1" si="66"/>
        <v>0</v>
      </c>
      <c r="P294" s="7">
        <f t="shared" ca="1" si="67"/>
        <v>0</v>
      </c>
      <c r="Q294" s="7">
        <f t="shared" ca="1" si="68"/>
        <v>0</v>
      </c>
      <c r="R294" s="5">
        <f t="shared" ca="1" si="59"/>
        <v>-3.0084999532894738E-3</v>
      </c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 spans="1:35" x14ac:dyDescent="0.2">
      <c r="A295" s="39"/>
      <c r="B295" s="39"/>
      <c r="C295" s="39"/>
      <c r="D295" s="40">
        <f t="shared" si="56"/>
        <v>0</v>
      </c>
      <c r="E295" s="40">
        <f t="shared" si="56"/>
        <v>0</v>
      </c>
      <c r="F295" s="7">
        <f t="shared" si="57"/>
        <v>0</v>
      </c>
      <c r="G295" s="7">
        <f t="shared" si="57"/>
        <v>0</v>
      </c>
      <c r="H295" s="7">
        <f t="shared" si="60"/>
        <v>0</v>
      </c>
      <c r="I295" s="7">
        <f t="shared" si="61"/>
        <v>0</v>
      </c>
      <c r="J295" s="7">
        <f t="shared" si="62"/>
        <v>0</v>
      </c>
      <c r="K295" s="7">
        <f t="shared" si="63"/>
        <v>0</v>
      </c>
      <c r="L295" s="7">
        <f t="shared" si="64"/>
        <v>0</v>
      </c>
      <c r="M295" s="7">
        <f t="shared" ca="1" si="58"/>
        <v>3.0084999532894738E-3</v>
      </c>
      <c r="N295" s="7">
        <f t="shared" ca="1" si="65"/>
        <v>0</v>
      </c>
      <c r="O295" s="49">
        <f t="shared" ca="1" si="66"/>
        <v>0</v>
      </c>
      <c r="P295" s="7">
        <f t="shared" ca="1" si="67"/>
        <v>0</v>
      </c>
      <c r="Q295" s="7">
        <f t="shared" ca="1" si="68"/>
        <v>0</v>
      </c>
      <c r="R295" s="5">
        <f t="shared" ca="1" si="59"/>
        <v>-3.0084999532894738E-3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 spans="1:35" x14ac:dyDescent="0.2">
      <c r="A296" s="39"/>
      <c r="B296" s="39"/>
      <c r="C296" s="39"/>
      <c r="D296" s="40">
        <f t="shared" si="56"/>
        <v>0</v>
      </c>
      <c r="E296" s="40">
        <f t="shared" si="56"/>
        <v>0</v>
      </c>
      <c r="F296" s="7">
        <f t="shared" si="57"/>
        <v>0</v>
      </c>
      <c r="G296" s="7">
        <f t="shared" si="57"/>
        <v>0</v>
      </c>
      <c r="H296" s="7">
        <f t="shared" si="60"/>
        <v>0</v>
      </c>
      <c r="I296" s="7">
        <f t="shared" si="61"/>
        <v>0</v>
      </c>
      <c r="J296" s="7">
        <f t="shared" si="62"/>
        <v>0</v>
      </c>
      <c r="K296" s="7">
        <f t="shared" si="63"/>
        <v>0</v>
      </c>
      <c r="L296" s="7">
        <f t="shared" si="64"/>
        <v>0</v>
      </c>
      <c r="M296" s="7">
        <f t="shared" ca="1" si="58"/>
        <v>3.0084999532894738E-3</v>
      </c>
      <c r="N296" s="7">
        <f t="shared" ca="1" si="65"/>
        <v>0</v>
      </c>
      <c r="O296" s="49">
        <f t="shared" ca="1" si="66"/>
        <v>0</v>
      </c>
      <c r="P296" s="7">
        <f t="shared" ca="1" si="67"/>
        <v>0</v>
      </c>
      <c r="Q296" s="7">
        <f t="shared" ca="1" si="68"/>
        <v>0</v>
      </c>
      <c r="R296" s="5">
        <f t="shared" ca="1" si="59"/>
        <v>-3.0084999532894738E-3</v>
      </c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 spans="1:35" x14ac:dyDescent="0.2">
      <c r="A297" s="39"/>
      <c r="B297" s="39"/>
      <c r="C297" s="39"/>
      <c r="D297" s="40">
        <f t="shared" si="56"/>
        <v>0</v>
      </c>
      <c r="E297" s="40">
        <f t="shared" si="56"/>
        <v>0</v>
      </c>
      <c r="F297" s="7">
        <f t="shared" si="57"/>
        <v>0</v>
      </c>
      <c r="G297" s="7">
        <f t="shared" si="57"/>
        <v>0</v>
      </c>
      <c r="H297" s="7">
        <f t="shared" si="60"/>
        <v>0</v>
      </c>
      <c r="I297" s="7">
        <f t="shared" si="61"/>
        <v>0</v>
      </c>
      <c r="J297" s="7">
        <f t="shared" si="62"/>
        <v>0</v>
      </c>
      <c r="K297" s="7">
        <f t="shared" si="63"/>
        <v>0</v>
      </c>
      <c r="L297" s="7">
        <f t="shared" si="64"/>
        <v>0</v>
      </c>
      <c r="M297" s="7">
        <f t="shared" ca="1" si="58"/>
        <v>3.0084999532894738E-3</v>
      </c>
      <c r="N297" s="7">
        <f t="shared" ca="1" si="65"/>
        <v>0</v>
      </c>
      <c r="O297" s="49">
        <f t="shared" ca="1" si="66"/>
        <v>0</v>
      </c>
      <c r="P297" s="7">
        <f t="shared" ca="1" si="67"/>
        <v>0</v>
      </c>
      <c r="Q297" s="7">
        <f t="shared" ca="1" si="68"/>
        <v>0</v>
      </c>
      <c r="R297" s="5">
        <f t="shared" ca="1" si="59"/>
        <v>-3.0084999532894738E-3</v>
      </c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 spans="1:35" x14ac:dyDescent="0.2">
      <c r="A298" s="39"/>
      <c r="B298" s="39"/>
      <c r="C298" s="39"/>
      <c r="D298" s="40">
        <f t="shared" si="56"/>
        <v>0</v>
      </c>
      <c r="E298" s="40">
        <f t="shared" si="56"/>
        <v>0</v>
      </c>
      <c r="F298" s="7">
        <f t="shared" si="57"/>
        <v>0</v>
      </c>
      <c r="G298" s="7">
        <f t="shared" si="57"/>
        <v>0</v>
      </c>
      <c r="H298" s="7">
        <f t="shared" si="60"/>
        <v>0</v>
      </c>
      <c r="I298" s="7">
        <f t="shared" si="61"/>
        <v>0</v>
      </c>
      <c r="J298" s="7">
        <f t="shared" si="62"/>
        <v>0</v>
      </c>
      <c r="K298" s="7">
        <f t="shared" si="63"/>
        <v>0</v>
      </c>
      <c r="L298" s="7">
        <f t="shared" si="64"/>
        <v>0</v>
      </c>
      <c r="M298" s="7">
        <f t="shared" ca="1" si="58"/>
        <v>3.0084999532894738E-3</v>
      </c>
      <c r="N298" s="7">
        <f t="shared" ca="1" si="65"/>
        <v>0</v>
      </c>
      <c r="O298" s="49">
        <f t="shared" ca="1" si="66"/>
        <v>0</v>
      </c>
      <c r="P298" s="7">
        <f t="shared" ca="1" si="67"/>
        <v>0</v>
      </c>
      <c r="Q298" s="7">
        <f t="shared" ca="1" si="68"/>
        <v>0</v>
      </c>
      <c r="R298" s="5">
        <f t="shared" ca="1" si="59"/>
        <v>-3.0084999532894738E-3</v>
      </c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 spans="1:35" x14ac:dyDescent="0.2">
      <c r="A299" s="39"/>
      <c r="B299" s="39"/>
      <c r="C299" s="39"/>
      <c r="D299" s="40">
        <f t="shared" si="56"/>
        <v>0</v>
      </c>
      <c r="E299" s="40">
        <f t="shared" si="56"/>
        <v>0</v>
      </c>
      <c r="F299" s="7">
        <f t="shared" si="57"/>
        <v>0</v>
      </c>
      <c r="G299" s="7">
        <f t="shared" si="57"/>
        <v>0</v>
      </c>
      <c r="H299" s="7">
        <f t="shared" si="60"/>
        <v>0</v>
      </c>
      <c r="I299" s="7">
        <f t="shared" si="61"/>
        <v>0</v>
      </c>
      <c r="J299" s="7">
        <f t="shared" si="62"/>
        <v>0</v>
      </c>
      <c r="K299" s="7">
        <f t="shared" si="63"/>
        <v>0</v>
      </c>
      <c r="L299" s="7">
        <f t="shared" si="64"/>
        <v>0</v>
      </c>
      <c r="M299" s="7">
        <f t="shared" ca="1" si="58"/>
        <v>3.0084999532894738E-3</v>
      </c>
      <c r="N299" s="7">
        <f t="shared" ca="1" si="65"/>
        <v>0</v>
      </c>
      <c r="O299" s="49">
        <f t="shared" ca="1" si="66"/>
        <v>0</v>
      </c>
      <c r="P299" s="7">
        <f t="shared" ca="1" si="67"/>
        <v>0</v>
      </c>
      <c r="Q299" s="7">
        <f t="shared" ca="1" si="68"/>
        <v>0</v>
      </c>
      <c r="R299" s="5">
        <f t="shared" ca="1" si="59"/>
        <v>-3.0084999532894738E-3</v>
      </c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 spans="1:35" x14ac:dyDescent="0.2">
      <c r="A300" s="39"/>
      <c r="B300" s="39"/>
      <c r="C300" s="39"/>
      <c r="D300" s="40">
        <f t="shared" si="56"/>
        <v>0</v>
      </c>
      <c r="E300" s="40">
        <f t="shared" si="56"/>
        <v>0</v>
      </c>
      <c r="F300" s="7">
        <f t="shared" si="57"/>
        <v>0</v>
      </c>
      <c r="G300" s="7">
        <f t="shared" si="57"/>
        <v>0</v>
      </c>
      <c r="H300" s="7">
        <f t="shared" si="60"/>
        <v>0</v>
      </c>
      <c r="I300" s="7">
        <f t="shared" si="61"/>
        <v>0</v>
      </c>
      <c r="J300" s="7">
        <f t="shared" si="62"/>
        <v>0</v>
      </c>
      <c r="K300" s="7">
        <f t="shared" si="63"/>
        <v>0</v>
      </c>
      <c r="L300" s="7">
        <f t="shared" si="64"/>
        <v>0</v>
      </c>
      <c r="M300" s="7">
        <f t="shared" ca="1" si="58"/>
        <v>3.0084999532894738E-3</v>
      </c>
      <c r="N300" s="7">
        <f t="shared" ca="1" si="65"/>
        <v>0</v>
      </c>
      <c r="O300" s="49">
        <f t="shared" ca="1" si="66"/>
        <v>0</v>
      </c>
      <c r="P300" s="7">
        <f t="shared" ca="1" si="67"/>
        <v>0</v>
      </c>
      <c r="Q300" s="7">
        <f t="shared" ca="1" si="68"/>
        <v>0</v>
      </c>
      <c r="R300" s="5">
        <f t="shared" ca="1" si="59"/>
        <v>-3.0084999532894738E-3</v>
      </c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</row>
    <row r="301" spans="1:35" x14ac:dyDescent="0.2">
      <c r="A301" s="39"/>
      <c r="B301" s="39"/>
      <c r="C301" s="39"/>
      <c r="D301" s="40">
        <f t="shared" si="56"/>
        <v>0</v>
      </c>
      <c r="E301" s="40">
        <f t="shared" si="56"/>
        <v>0</v>
      </c>
      <c r="F301" s="7">
        <f t="shared" si="57"/>
        <v>0</v>
      </c>
      <c r="G301" s="7">
        <f t="shared" si="57"/>
        <v>0</v>
      </c>
      <c r="H301" s="7">
        <f t="shared" si="60"/>
        <v>0</v>
      </c>
      <c r="I301" s="7">
        <f t="shared" si="61"/>
        <v>0</v>
      </c>
      <c r="J301" s="7">
        <f t="shared" si="62"/>
        <v>0</v>
      </c>
      <c r="K301" s="7">
        <f t="shared" si="63"/>
        <v>0</v>
      </c>
      <c r="L301" s="7">
        <f t="shared" si="64"/>
        <v>0</v>
      </c>
      <c r="M301" s="7">
        <f t="shared" ca="1" si="58"/>
        <v>3.0084999532894738E-3</v>
      </c>
      <c r="N301" s="7">
        <f t="shared" ca="1" si="65"/>
        <v>0</v>
      </c>
      <c r="O301" s="49">
        <f t="shared" ca="1" si="66"/>
        <v>0</v>
      </c>
      <c r="P301" s="7">
        <f t="shared" ca="1" si="67"/>
        <v>0</v>
      </c>
      <c r="Q301" s="7">
        <f t="shared" ca="1" si="68"/>
        <v>0</v>
      </c>
      <c r="R301" s="5">
        <f t="shared" ca="1" si="59"/>
        <v>-3.0084999532894738E-3</v>
      </c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</row>
    <row r="302" spans="1:35" x14ac:dyDescent="0.2">
      <c r="A302" s="39"/>
      <c r="B302" s="39"/>
      <c r="C302" s="39"/>
      <c r="D302" s="40">
        <f t="shared" si="56"/>
        <v>0</v>
      </c>
      <c r="E302" s="40">
        <f t="shared" si="56"/>
        <v>0</v>
      </c>
      <c r="F302" s="7">
        <f t="shared" si="57"/>
        <v>0</v>
      </c>
      <c r="G302" s="7">
        <f t="shared" si="57"/>
        <v>0</v>
      </c>
      <c r="H302" s="7">
        <f t="shared" si="60"/>
        <v>0</v>
      </c>
      <c r="I302" s="7">
        <f t="shared" si="61"/>
        <v>0</v>
      </c>
      <c r="J302" s="7">
        <f t="shared" si="62"/>
        <v>0</v>
      </c>
      <c r="K302" s="7">
        <f t="shared" si="63"/>
        <v>0</v>
      </c>
      <c r="L302" s="7">
        <f t="shared" si="64"/>
        <v>0</v>
      </c>
      <c r="M302" s="7">
        <f t="shared" ca="1" si="58"/>
        <v>3.0084999532894738E-3</v>
      </c>
      <c r="N302" s="7">
        <f t="shared" ca="1" si="65"/>
        <v>0</v>
      </c>
      <c r="O302" s="49">
        <f t="shared" ca="1" si="66"/>
        <v>0</v>
      </c>
      <c r="P302" s="7">
        <f t="shared" ca="1" si="67"/>
        <v>0</v>
      </c>
      <c r="Q302" s="7">
        <f t="shared" ca="1" si="68"/>
        <v>0</v>
      </c>
      <c r="R302" s="5">
        <f t="shared" ca="1" si="59"/>
        <v>-3.0084999532894738E-3</v>
      </c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</row>
    <row r="303" spans="1:35" x14ac:dyDescent="0.2">
      <c r="A303" s="39"/>
      <c r="B303" s="39"/>
      <c r="C303" s="39"/>
      <c r="D303" s="40">
        <f t="shared" si="56"/>
        <v>0</v>
      </c>
      <c r="E303" s="40">
        <f t="shared" si="56"/>
        <v>0</v>
      </c>
      <c r="F303" s="7">
        <f t="shared" si="57"/>
        <v>0</v>
      </c>
      <c r="G303" s="7">
        <f t="shared" si="57"/>
        <v>0</v>
      </c>
      <c r="H303" s="7">
        <f t="shared" si="60"/>
        <v>0</v>
      </c>
      <c r="I303" s="7">
        <f t="shared" si="61"/>
        <v>0</v>
      </c>
      <c r="J303" s="7">
        <f t="shared" si="62"/>
        <v>0</v>
      </c>
      <c r="K303" s="7">
        <f t="shared" si="63"/>
        <v>0</v>
      </c>
      <c r="L303" s="7">
        <f t="shared" si="64"/>
        <v>0</v>
      </c>
      <c r="M303" s="7">
        <f t="shared" ca="1" si="58"/>
        <v>3.0084999532894738E-3</v>
      </c>
      <c r="N303" s="7">
        <f t="shared" ca="1" si="65"/>
        <v>0</v>
      </c>
      <c r="O303" s="49">
        <f t="shared" ca="1" si="66"/>
        <v>0</v>
      </c>
      <c r="P303" s="7">
        <f t="shared" ca="1" si="67"/>
        <v>0</v>
      </c>
      <c r="Q303" s="7">
        <f t="shared" ca="1" si="68"/>
        <v>0</v>
      </c>
      <c r="R303" s="5">
        <f t="shared" ca="1" si="59"/>
        <v>-3.0084999532894738E-3</v>
      </c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</row>
    <row r="304" spans="1:35" x14ac:dyDescent="0.2">
      <c r="A304" s="39"/>
      <c r="B304" s="39"/>
      <c r="C304" s="39"/>
      <c r="D304" s="40">
        <f t="shared" si="56"/>
        <v>0</v>
      </c>
      <c r="E304" s="40">
        <f t="shared" si="56"/>
        <v>0</v>
      </c>
      <c r="F304" s="7">
        <f t="shared" si="57"/>
        <v>0</v>
      </c>
      <c r="G304" s="7">
        <f t="shared" si="57"/>
        <v>0</v>
      </c>
      <c r="H304" s="7">
        <f t="shared" si="60"/>
        <v>0</v>
      </c>
      <c r="I304" s="7">
        <f t="shared" si="61"/>
        <v>0</v>
      </c>
      <c r="J304" s="7">
        <f t="shared" si="62"/>
        <v>0</v>
      </c>
      <c r="K304" s="7">
        <f t="shared" si="63"/>
        <v>0</v>
      </c>
      <c r="L304" s="7">
        <f t="shared" si="64"/>
        <v>0</v>
      </c>
      <c r="M304" s="7">
        <f t="shared" ca="1" si="58"/>
        <v>3.0084999532894738E-3</v>
      </c>
      <c r="N304" s="7">
        <f t="shared" ca="1" si="65"/>
        <v>0</v>
      </c>
      <c r="O304" s="49">
        <f t="shared" ca="1" si="66"/>
        <v>0</v>
      </c>
      <c r="P304" s="7">
        <f t="shared" ca="1" si="67"/>
        <v>0</v>
      </c>
      <c r="Q304" s="7">
        <f t="shared" ca="1" si="68"/>
        <v>0</v>
      </c>
      <c r="R304" s="5">
        <f t="shared" ca="1" si="59"/>
        <v>-3.0084999532894738E-3</v>
      </c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</row>
    <row r="305" spans="1:35" x14ac:dyDescent="0.2">
      <c r="A305" s="39"/>
      <c r="B305" s="39"/>
      <c r="C305" s="39"/>
      <c r="D305" s="40">
        <f t="shared" si="56"/>
        <v>0</v>
      </c>
      <c r="E305" s="40">
        <f t="shared" si="56"/>
        <v>0</v>
      </c>
      <c r="F305" s="7">
        <f t="shared" si="57"/>
        <v>0</v>
      </c>
      <c r="G305" s="7">
        <f t="shared" si="57"/>
        <v>0</v>
      </c>
      <c r="H305" s="7">
        <f t="shared" si="60"/>
        <v>0</v>
      </c>
      <c r="I305" s="7">
        <f t="shared" si="61"/>
        <v>0</v>
      </c>
      <c r="J305" s="7">
        <f t="shared" si="62"/>
        <v>0</v>
      </c>
      <c r="K305" s="7">
        <f t="shared" si="63"/>
        <v>0</v>
      </c>
      <c r="L305" s="7">
        <f t="shared" si="64"/>
        <v>0</v>
      </c>
      <c r="M305" s="7">
        <f t="shared" ca="1" si="58"/>
        <v>3.0084999532894738E-3</v>
      </c>
      <c r="N305" s="7">
        <f t="shared" ca="1" si="65"/>
        <v>0</v>
      </c>
      <c r="O305" s="49">
        <f t="shared" ca="1" si="66"/>
        <v>0</v>
      </c>
      <c r="P305" s="7">
        <f t="shared" ca="1" si="67"/>
        <v>0</v>
      </c>
      <c r="Q305" s="7">
        <f t="shared" ca="1" si="68"/>
        <v>0</v>
      </c>
      <c r="R305" s="5">
        <f t="shared" ca="1" si="59"/>
        <v>-3.0084999532894738E-3</v>
      </c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</row>
    <row r="306" spans="1:35" x14ac:dyDescent="0.2">
      <c r="A306" s="39"/>
      <c r="B306" s="39"/>
      <c r="C306" s="39"/>
      <c r="D306" s="40">
        <f t="shared" si="56"/>
        <v>0</v>
      </c>
      <c r="E306" s="40">
        <f t="shared" si="56"/>
        <v>0</v>
      </c>
      <c r="F306" s="7">
        <f t="shared" si="57"/>
        <v>0</v>
      </c>
      <c r="G306" s="7">
        <f t="shared" si="57"/>
        <v>0</v>
      </c>
      <c r="H306" s="7">
        <f t="shared" si="60"/>
        <v>0</v>
      </c>
      <c r="I306" s="7">
        <f t="shared" si="61"/>
        <v>0</v>
      </c>
      <c r="J306" s="7">
        <f t="shared" si="62"/>
        <v>0</v>
      </c>
      <c r="K306" s="7">
        <f t="shared" si="63"/>
        <v>0</v>
      </c>
      <c r="L306" s="7">
        <f t="shared" si="64"/>
        <v>0</v>
      </c>
      <c r="M306" s="7">
        <f t="shared" ca="1" si="58"/>
        <v>3.0084999532894738E-3</v>
      </c>
      <c r="N306" s="7">
        <f t="shared" ca="1" si="65"/>
        <v>0</v>
      </c>
      <c r="O306" s="49">
        <f t="shared" ca="1" si="66"/>
        <v>0</v>
      </c>
      <c r="P306" s="7">
        <f t="shared" ca="1" si="67"/>
        <v>0</v>
      </c>
      <c r="Q306" s="7">
        <f t="shared" ca="1" si="68"/>
        <v>0</v>
      </c>
      <c r="R306" s="5">
        <f t="shared" ca="1" si="59"/>
        <v>-3.0084999532894738E-3</v>
      </c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</row>
    <row r="307" spans="1:35" x14ac:dyDescent="0.2">
      <c r="A307" s="39"/>
      <c r="B307" s="39"/>
      <c r="C307" s="39"/>
      <c r="D307" s="40">
        <f t="shared" si="56"/>
        <v>0</v>
      </c>
      <c r="E307" s="40">
        <f t="shared" si="56"/>
        <v>0</v>
      </c>
      <c r="F307" s="7">
        <f t="shared" si="57"/>
        <v>0</v>
      </c>
      <c r="G307" s="7">
        <f t="shared" si="57"/>
        <v>0</v>
      </c>
      <c r="H307" s="7">
        <f t="shared" si="60"/>
        <v>0</v>
      </c>
      <c r="I307" s="7">
        <f t="shared" si="61"/>
        <v>0</v>
      </c>
      <c r="J307" s="7">
        <f t="shared" si="62"/>
        <v>0</v>
      </c>
      <c r="K307" s="7">
        <f t="shared" si="63"/>
        <v>0</v>
      </c>
      <c r="L307" s="7">
        <f t="shared" si="64"/>
        <v>0</v>
      </c>
      <c r="M307" s="7">
        <f t="shared" ca="1" si="58"/>
        <v>3.0084999532894738E-3</v>
      </c>
      <c r="N307" s="7">
        <f t="shared" ca="1" si="65"/>
        <v>0</v>
      </c>
      <c r="O307" s="49">
        <f t="shared" ca="1" si="66"/>
        <v>0</v>
      </c>
      <c r="P307" s="7">
        <f t="shared" ca="1" si="67"/>
        <v>0</v>
      </c>
      <c r="Q307" s="7">
        <f t="shared" ca="1" si="68"/>
        <v>0</v>
      </c>
      <c r="R307" s="5">
        <f t="shared" ca="1" si="59"/>
        <v>-3.0084999532894738E-3</v>
      </c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</row>
    <row r="308" spans="1:35" x14ac:dyDescent="0.2">
      <c r="A308" s="39"/>
      <c r="B308" s="39"/>
      <c r="C308" s="39"/>
      <c r="D308" s="40">
        <f t="shared" si="56"/>
        <v>0</v>
      </c>
      <c r="E308" s="40">
        <f t="shared" si="56"/>
        <v>0</v>
      </c>
      <c r="F308" s="7">
        <f t="shared" si="57"/>
        <v>0</v>
      </c>
      <c r="G308" s="7">
        <f t="shared" si="57"/>
        <v>0</v>
      </c>
      <c r="H308" s="7">
        <f t="shared" si="60"/>
        <v>0</v>
      </c>
      <c r="I308" s="7">
        <f t="shared" si="61"/>
        <v>0</v>
      </c>
      <c r="J308" s="7">
        <f t="shared" si="62"/>
        <v>0</v>
      </c>
      <c r="K308" s="7">
        <f t="shared" si="63"/>
        <v>0</v>
      </c>
      <c r="L308" s="7">
        <f t="shared" si="64"/>
        <v>0</v>
      </c>
      <c r="M308" s="7">
        <f t="shared" ca="1" si="58"/>
        <v>3.0084999532894738E-3</v>
      </c>
      <c r="N308" s="7">
        <f t="shared" ca="1" si="65"/>
        <v>0</v>
      </c>
      <c r="O308" s="49">
        <f t="shared" ca="1" si="66"/>
        <v>0</v>
      </c>
      <c r="P308" s="7">
        <f t="shared" ca="1" si="67"/>
        <v>0</v>
      </c>
      <c r="Q308" s="7">
        <f t="shared" ca="1" si="68"/>
        <v>0</v>
      </c>
      <c r="R308" s="5">
        <f t="shared" ca="1" si="59"/>
        <v>-3.0084999532894738E-3</v>
      </c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</row>
    <row r="309" spans="1:35" x14ac:dyDescent="0.2">
      <c r="A309" s="39"/>
      <c r="B309" s="39"/>
      <c r="C309" s="39"/>
      <c r="D309" s="40">
        <f t="shared" si="56"/>
        <v>0</v>
      </c>
      <c r="E309" s="40">
        <f t="shared" si="56"/>
        <v>0</v>
      </c>
      <c r="F309" s="7">
        <f t="shared" si="57"/>
        <v>0</v>
      </c>
      <c r="G309" s="7">
        <f t="shared" si="57"/>
        <v>0</v>
      </c>
      <c r="H309" s="7">
        <f t="shared" si="60"/>
        <v>0</v>
      </c>
      <c r="I309" s="7">
        <f t="shared" si="61"/>
        <v>0</v>
      </c>
      <c r="J309" s="7">
        <f t="shared" si="62"/>
        <v>0</v>
      </c>
      <c r="K309" s="7">
        <f t="shared" si="63"/>
        <v>0</v>
      </c>
      <c r="L309" s="7">
        <f t="shared" si="64"/>
        <v>0</v>
      </c>
      <c r="M309" s="7">
        <f t="shared" ca="1" si="58"/>
        <v>3.0084999532894738E-3</v>
      </c>
      <c r="N309" s="7">
        <f t="shared" ca="1" si="65"/>
        <v>0</v>
      </c>
      <c r="O309" s="49">
        <f t="shared" ca="1" si="66"/>
        <v>0</v>
      </c>
      <c r="P309" s="7">
        <f t="shared" ca="1" si="67"/>
        <v>0</v>
      </c>
      <c r="Q309" s="7">
        <f t="shared" ca="1" si="68"/>
        <v>0</v>
      </c>
      <c r="R309" s="5">
        <f t="shared" ca="1" si="59"/>
        <v>-3.0084999532894738E-3</v>
      </c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</row>
    <row r="310" spans="1:35" x14ac:dyDescent="0.2">
      <c r="A310" s="39"/>
      <c r="B310" s="39"/>
      <c r="C310" s="39"/>
      <c r="D310" s="40">
        <f t="shared" si="56"/>
        <v>0</v>
      </c>
      <c r="E310" s="40">
        <f t="shared" si="56"/>
        <v>0</v>
      </c>
      <c r="F310" s="7">
        <f t="shared" si="57"/>
        <v>0</v>
      </c>
      <c r="G310" s="7">
        <f t="shared" si="57"/>
        <v>0</v>
      </c>
      <c r="H310" s="7">
        <f t="shared" si="60"/>
        <v>0</v>
      </c>
      <c r="I310" s="7">
        <f t="shared" si="61"/>
        <v>0</v>
      </c>
      <c r="J310" s="7">
        <f t="shared" si="62"/>
        <v>0</v>
      </c>
      <c r="K310" s="7">
        <f t="shared" si="63"/>
        <v>0</v>
      </c>
      <c r="L310" s="7">
        <f t="shared" si="64"/>
        <v>0</v>
      </c>
      <c r="M310" s="7">
        <f t="shared" ca="1" si="58"/>
        <v>3.0084999532894738E-3</v>
      </c>
      <c r="N310" s="7">
        <f t="shared" ca="1" si="65"/>
        <v>0</v>
      </c>
      <c r="O310" s="49">
        <f t="shared" ca="1" si="66"/>
        <v>0</v>
      </c>
      <c r="P310" s="7">
        <f t="shared" ca="1" si="67"/>
        <v>0</v>
      </c>
      <c r="Q310" s="7">
        <f t="shared" ca="1" si="68"/>
        <v>0</v>
      </c>
      <c r="R310" s="5">
        <f t="shared" ca="1" si="59"/>
        <v>-3.0084999532894738E-3</v>
      </c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</row>
    <row r="311" spans="1:35" x14ac:dyDescent="0.2">
      <c r="A311" s="39"/>
      <c r="B311" s="39"/>
      <c r="C311" s="39"/>
      <c r="D311" s="40">
        <f t="shared" si="56"/>
        <v>0</v>
      </c>
      <c r="E311" s="40">
        <f t="shared" si="56"/>
        <v>0</v>
      </c>
      <c r="F311" s="7">
        <f t="shared" si="57"/>
        <v>0</v>
      </c>
      <c r="G311" s="7">
        <f t="shared" si="57"/>
        <v>0</v>
      </c>
      <c r="H311" s="7">
        <f t="shared" si="60"/>
        <v>0</v>
      </c>
      <c r="I311" s="7">
        <f t="shared" si="61"/>
        <v>0</v>
      </c>
      <c r="J311" s="7">
        <f t="shared" si="62"/>
        <v>0</v>
      </c>
      <c r="K311" s="7">
        <f t="shared" si="63"/>
        <v>0</v>
      </c>
      <c r="L311" s="7">
        <f t="shared" si="64"/>
        <v>0</v>
      </c>
      <c r="M311" s="7">
        <f t="shared" ca="1" si="58"/>
        <v>3.0084999532894738E-3</v>
      </c>
      <c r="N311" s="7">
        <f t="shared" ca="1" si="65"/>
        <v>0</v>
      </c>
      <c r="O311" s="49">
        <f t="shared" ca="1" si="66"/>
        <v>0</v>
      </c>
      <c r="P311" s="7">
        <f t="shared" ca="1" si="67"/>
        <v>0</v>
      </c>
      <c r="Q311" s="7">
        <f t="shared" ca="1" si="68"/>
        <v>0</v>
      </c>
      <c r="R311" s="5">
        <f t="shared" ca="1" si="59"/>
        <v>-3.0084999532894738E-3</v>
      </c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</row>
    <row r="312" spans="1:35" x14ac:dyDescent="0.2">
      <c r="A312" s="39"/>
      <c r="B312" s="39"/>
      <c r="C312" s="39"/>
      <c r="D312" s="40">
        <f t="shared" si="56"/>
        <v>0</v>
      </c>
      <c r="E312" s="40">
        <f t="shared" si="56"/>
        <v>0</v>
      </c>
      <c r="F312" s="7">
        <f t="shared" si="57"/>
        <v>0</v>
      </c>
      <c r="G312" s="7">
        <f t="shared" si="57"/>
        <v>0</v>
      </c>
      <c r="H312" s="7">
        <f t="shared" si="60"/>
        <v>0</v>
      </c>
      <c r="I312" s="7">
        <f t="shared" si="61"/>
        <v>0</v>
      </c>
      <c r="J312" s="7">
        <f t="shared" si="62"/>
        <v>0</v>
      </c>
      <c r="K312" s="7">
        <f t="shared" si="63"/>
        <v>0</v>
      </c>
      <c r="L312" s="7">
        <f t="shared" si="64"/>
        <v>0</v>
      </c>
      <c r="M312" s="7">
        <f t="shared" ca="1" si="58"/>
        <v>3.0084999532894738E-3</v>
      </c>
      <c r="N312" s="7">
        <f t="shared" ca="1" si="65"/>
        <v>0</v>
      </c>
      <c r="O312" s="49">
        <f t="shared" ca="1" si="66"/>
        <v>0</v>
      </c>
      <c r="P312" s="7">
        <f t="shared" ca="1" si="67"/>
        <v>0</v>
      </c>
      <c r="Q312" s="7">
        <f t="shared" ca="1" si="68"/>
        <v>0</v>
      </c>
      <c r="R312" s="5">
        <f t="shared" ca="1" si="59"/>
        <v>-3.0084999532894738E-3</v>
      </c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</row>
    <row r="313" spans="1:35" x14ac:dyDescent="0.2">
      <c r="A313" s="39"/>
      <c r="B313" s="39"/>
      <c r="C313" s="39"/>
      <c r="D313" s="40">
        <f t="shared" si="56"/>
        <v>0</v>
      </c>
      <c r="E313" s="40">
        <f t="shared" si="56"/>
        <v>0</v>
      </c>
      <c r="F313" s="7">
        <f t="shared" si="57"/>
        <v>0</v>
      </c>
      <c r="G313" s="7">
        <f t="shared" si="57"/>
        <v>0</v>
      </c>
      <c r="H313" s="7">
        <f t="shared" si="60"/>
        <v>0</v>
      </c>
      <c r="I313" s="7">
        <f t="shared" si="61"/>
        <v>0</v>
      </c>
      <c r="J313" s="7">
        <f t="shared" si="62"/>
        <v>0</v>
      </c>
      <c r="K313" s="7">
        <f t="shared" si="63"/>
        <v>0</v>
      </c>
      <c r="L313" s="7">
        <f t="shared" si="64"/>
        <v>0</v>
      </c>
      <c r="M313" s="7">
        <f t="shared" ca="1" si="58"/>
        <v>3.0084999532894738E-3</v>
      </c>
      <c r="N313" s="7">
        <f t="shared" ca="1" si="65"/>
        <v>0</v>
      </c>
      <c r="O313" s="49">
        <f t="shared" ca="1" si="66"/>
        <v>0</v>
      </c>
      <c r="P313" s="7">
        <f t="shared" ca="1" si="67"/>
        <v>0</v>
      </c>
      <c r="Q313" s="7">
        <f t="shared" ca="1" si="68"/>
        <v>0</v>
      </c>
      <c r="R313" s="5">
        <f t="shared" ca="1" si="59"/>
        <v>-3.0084999532894738E-3</v>
      </c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</row>
    <row r="314" spans="1:35" x14ac:dyDescent="0.2">
      <c r="A314" s="39"/>
      <c r="B314" s="39"/>
      <c r="C314" s="39"/>
      <c r="D314" s="40">
        <f t="shared" si="56"/>
        <v>0</v>
      </c>
      <c r="E314" s="40">
        <f t="shared" si="56"/>
        <v>0</v>
      </c>
      <c r="F314" s="7">
        <f t="shared" si="57"/>
        <v>0</v>
      </c>
      <c r="G314" s="7">
        <f t="shared" si="57"/>
        <v>0</v>
      </c>
      <c r="H314" s="7">
        <f t="shared" si="60"/>
        <v>0</v>
      </c>
      <c r="I314" s="7">
        <f t="shared" si="61"/>
        <v>0</v>
      </c>
      <c r="J314" s="7">
        <f t="shared" si="62"/>
        <v>0</v>
      </c>
      <c r="K314" s="7">
        <f t="shared" si="63"/>
        <v>0</v>
      </c>
      <c r="L314" s="7">
        <f t="shared" si="64"/>
        <v>0</v>
      </c>
      <c r="M314" s="7">
        <f t="shared" ca="1" si="58"/>
        <v>3.0084999532894738E-3</v>
      </c>
      <c r="N314" s="7">
        <f t="shared" ca="1" si="65"/>
        <v>0</v>
      </c>
      <c r="O314" s="49">
        <f t="shared" ca="1" si="66"/>
        <v>0</v>
      </c>
      <c r="P314" s="7">
        <f t="shared" ca="1" si="67"/>
        <v>0</v>
      </c>
      <c r="Q314" s="7">
        <f t="shared" ca="1" si="68"/>
        <v>0</v>
      </c>
      <c r="R314" s="5">
        <f t="shared" ca="1" si="59"/>
        <v>-3.0084999532894738E-3</v>
      </c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</row>
    <row r="315" spans="1:35" x14ac:dyDescent="0.2">
      <c r="A315" s="39"/>
      <c r="B315" s="39"/>
      <c r="C315" s="39"/>
      <c r="D315" s="40">
        <f t="shared" si="56"/>
        <v>0</v>
      </c>
      <c r="E315" s="40">
        <f t="shared" si="56"/>
        <v>0</v>
      </c>
      <c r="F315" s="7">
        <f t="shared" si="57"/>
        <v>0</v>
      </c>
      <c r="G315" s="7">
        <f t="shared" si="57"/>
        <v>0</v>
      </c>
      <c r="H315" s="7">
        <f t="shared" si="60"/>
        <v>0</v>
      </c>
      <c r="I315" s="7">
        <f t="shared" si="61"/>
        <v>0</v>
      </c>
      <c r="J315" s="7">
        <f t="shared" si="62"/>
        <v>0</v>
      </c>
      <c r="K315" s="7">
        <f t="shared" si="63"/>
        <v>0</v>
      </c>
      <c r="L315" s="7">
        <f t="shared" si="64"/>
        <v>0</v>
      </c>
      <c r="M315" s="7">
        <f t="shared" ca="1" si="58"/>
        <v>3.0084999532894738E-3</v>
      </c>
      <c r="N315" s="7">
        <f t="shared" ca="1" si="65"/>
        <v>0</v>
      </c>
      <c r="O315" s="49">
        <f t="shared" ca="1" si="66"/>
        <v>0</v>
      </c>
      <c r="P315" s="7">
        <f t="shared" ca="1" si="67"/>
        <v>0</v>
      </c>
      <c r="Q315" s="7">
        <f t="shared" ca="1" si="68"/>
        <v>0</v>
      </c>
      <c r="R315" s="5">
        <f t="shared" ca="1" si="59"/>
        <v>-3.0084999532894738E-3</v>
      </c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</row>
    <row r="316" spans="1:35" x14ac:dyDescent="0.2">
      <c r="A316" s="39"/>
      <c r="B316" s="39"/>
      <c r="C316" s="39"/>
      <c r="D316" s="40">
        <f t="shared" si="56"/>
        <v>0</v>
      </c>
      <c r="E316" s="40">
        <f t="shared" si="56"/>
        <v>0</v>
      </c>
      <c r="F316" s="7">
        <f t="shared" si="57"/>
        <v>0</v>
      </c>
      <c r="G316" s="7">
        <f t="shared" si="57"/>
        <v>0</v>
      </c>
      <c r="H316" s="7">
        <f t="shared" si="60"/>
        <v>0</v>
      </c>
      <c r="I316" s="7">
        <f t="shared" si="61"/>
        <v>0</v>
      </c>
      <c r="J316" s="7">
        <f t="shared" si="62"/>
        <v>0</v>
      </c>
      <c r="K316" s="7">
        <f t="shared" si="63"/>
        <v>0</v>
      </c>
      <c r="L316" s="7">
        <f t="shared" si="64"/>
        <v>0</v>
      </c>
      <c r="M316" s="7">
        <f t="shared" ca="1" si="58"/>
        <v>3.0084999532894738E-3</v>
      </c>
      <c r="N316" s="7">
        <f t="shared" ca="1" si="65"/>
        <v>0</v>
      </c>
      <c r="O316" s="49">
        <f t="shared" ca="1" si="66"/>
        <v>0</v>
      </c>
      <c r="P316" s="7">
        <f t="shared" ca="1" si="67"/>
        <v>0</v>
      </c>
      <c r="Q316" s="7">
        <f t="shared" ca="1" si="68"/>
        <v>0</v>
      </c>
      <c r="R316" s="5">
        <f t="shared" ca="1" si="59"/>
        <v>-3.0084999532894738E-3</v>
      </c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</row>
    <row r="317" spans="1:35" x14ac:dyDescent="0.2">
      <c r="A317" s="39"/>
      <c r="B317" s="39"/>
      <c r="C317" s="39"/>
      <c r="D317" s="40">
        <f t="shared" si="56"/>
        <v>0</v>
      </c>
      <c r="E317" s="40">
        <f t="shared" si="56"/>
        <v>0</v>
      </c>
      <c r="F317" s="7">
        <f t="shared" si="57"/>
        <v>0</v>
      </c>
      <c r="G317" s="7">
        <f t="shared" si="57"/>
        <v>0</v>
      </c>
      <c r="H317" s="7">
        <f t="shared" si="60"/>
        <v>0</v>
      </c>
      <c r="I317" s="7">
        <f t="shared" si="61"/>
        <v>0</v>
      </c>
      <c r="J317" s="7">
        <f t="shared" si="62"/>
        <v>0</v>
      </c>
      <c r="K317" s="7">
        <f t="shared" si="63"/>
        <v>0</v>
      </c>
      <c r="L317" s="7">
        <f t="shared" si="64"/>
        <v>0</v>
      </c>
      <c r="M317" s="7">
        <f t="shared" ca="1" si="58"/>
        <v>3.0084999532894738E-3</v>
      </c>
      <c r="N317" s="7">
        <f t="shared" ca="1" si="65"/>
        <v>0</v>
      </c>
      <c r="O317" s="49">
        <f t="shared" ca="1" si="66"/>
        <v>0</v>
      </c>
      <c r="P317" s="7">
        <f t="shared" ca="1" si="67"/>
        <v>0</v>
      </c>
      <c r="Q317" s="7">
        <f t="shared" ca="1" si="68"/>
        <v>0</v>
      </c>
      <c r="R317" s="5">
        <f t="shared" ca="1" si="59"/>
        <v>-3.0084999532894738E-3</v>
      </c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</row>
    <row r="318" spans="1:35" x14ac:dyDescent="0.2">
      <c r="A318" s="39"/>
      <c r="B318" s="39"/>
      <c r="C318" s="39"/>
      <c r="D318" s="40">
        <f t="shared" si="56"/>
        <v>0</v>
      </c>
      <c r="E318" s="40">
        <f t="shared" si="56"/>
        <v>0</v>
      </c>
      <c r="F318" s="7">
        <f t="shared" si="57"/>
        <v>0</v>
      </c>
      <c r="G318" s="7">
        <f t="shared" si="57"/>
        <v>0</v>
      </c>
      <c r="H318" s="7">
        <f t="shared" si="60"/>
        <v>0</v>
      </c>
      <c r="I318" s="7">
        <f t="shared" si="61"/>
        <v>0</v>
      </c>
      <c r="J318" s="7">
        <f t="shared" si="62"/>
        <v>0</v>
      </c>
      <c r="K318" s="7">
        <f t="shared" si="63"/>
        <v>0</v>
      </c>
      <c r="L318" s="7">
        <f t="shared" si="64"/>
        <v>0</v>
      </c>
      <c r="M318" s="7">
        <f t="shared" ca="1" si="58"/>
        <v>3.0084999532894738E-3</v>
      </c>
      <c r="N318" s="7">
        <f t="shared" ca="1" si="65"/>
        <v>0</v>
      </c>
      <c r="O318" s="49">
        <f t="shared" ca="1" si="66"/>
        <v>0</v>
      </c>
      <c r="P318" s="7">
        <f t="shared" ca="1" si="67"/>
        <v>0</v>
      </c>
      <c r="Q318" s="7">
        <f t="shared" ca="1" si="68"/>
        <v>0</v>
      </c>
      <c r="R318" s="5">
        <f t="shared" ca="1" si="59"/>
        <v>-3.0084999532894738E-3</v>
      </c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</row>
    <row r="319" spans="1:35" x14ac:dyDescent="0.2">
      <c r="A319" s="39"/>
      <c r="B319" s="39"/>
      <c r="C319" s="39"/>
      <c r="D319" s="40">
        <f t="shared" si="56"/>
        <v>0</v>
      </c>
      <c r="E319" s="40">
        <f t="shared" si="56"/>
        <v>0</v>
      </c>
      <c r="F319" s="7">
        <f t="shared" si="57"/>
        <v>0</v>
      </c>
      <c r="G319" s="7">
        <f t="shared" si="57"/>
        <v>0</v>
      </c>
      <c r="H319" s="7">
        <f t="shared" si="60"/>
        <v>0</v>
      </c>
      <c r="I319" s="7">
        <f t="shared" si="61"/>
        <v>0</v>
      </c>
      <c r="J319" s="7">
        <f t="shared" si="62"/>
        <v>0</v>
      </c>
      <c r="K319" s="7">
        <f t="shared" si="63"/>
        <v>0</v>
      </c>
      <c r="L319" s="7">
        <f t="shared" si="64"/>
        <v>0</v>
      </c>
      <c r="M319" s="7">
        <f t="shared" ca="1" si="58"/>
        <v>3.0084999532894738E-3</v>
      </c>
      <c r="N319" s="7">
        <f t="shared" ca="1" si="65"/>
        <v>0</v>
      </c>
      <c r="O319" s="49">
        <f t="shared" ca="1" si="66"/>
        <v>0</v>
      </c>
      <c r="P319" s="7">
        <f t="shared" ca="1" si="67"/>
        <v>0</v>
      </c>
      <c r="Q319" s="7">
        <f t="shared" ca="1" si="68"/>
        <v>0</v>
      </c>
      <c r="R319" s="5">
        <f t="shared" ca="1" si="59"/>
        <v>-3.0084999532894738E-3</v>
      </c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</row>
    <row r="320" spans="1:35" x14ac:dyDescent="0.2">
      <c r="A320" s="39"/>
      <c r="B320" s="39"/>
      <c r="C320" s="39"/>
      <c r="D320" s="40">
        <f t="shared" si="56"/>
        <v>0</v>
      </c>
      <c r="E320" s="40">
        <f t="shared" si="56"/>
        <v>0</v>
      </c>
      <c r="F320" s="7">
        <f t="shared" si="57"/>
        <v>0</v>
      </c>
      <c r="G320" s="7">
        <f t="shared" si="57"/>
        <v>0</v>
      </c>
      <c r="H320" s="7">
        <f t="shared" si="60"/>
        <v>0</v>
      </c>
      <c r="I320" s="7">
        <f t="shared" si="61"/>
        <v>0</v>
      </c>
      <c r="J320" s="7">
        <f t="shared" si="62"/>
        <v>0</v>
      </c>
      <c r="K320" s="7">
        <f t="shared" si="63"/>
        <v>0</v>
      </c>
      <c r="L320" s="7">
        <f t="shared" si="64"/>
        <v>0</v>
      </c>
      <c r="M320" s="7">
        <f t="shared" ca="1" si="58"/>
        <v>3.0084999532894738E-3</v>
      </c>
      <c r="N320" s="7">
        <f t="shared" ca="1" si="65"/>
        <v>0</v>
      </c>
      <c r="O320" s="49">
        <f t="shared" ca="1" si="66"/>
        <v>0</v>
      </c>
      <c r="P320" s="7">
        <f t="shared" ca="1" si="67"/>
        <v>0</v>
      </c>
      <c r="Q320" s="7">
        <f t="shared" ca="1" si="68"/>
        <v>0</v>
      </c>
      <c r="R320" s="5">
        <f t="shared" ca="1" si="59"/>
        <v>-3.0084999532894738E-3</v>
      </c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</row>
    <row r="321" spans="1:35" x14ac:dyDescent="0.2">
      <c r="A321" s="39"/>
      <c r="B321" s="39"/>
      <c r="C321" s="39"/>
      <c r="D321" s="40">
        <f t="shared" si="56"/>
        <v>0</v>
      </c>
      <c r="E321" s="40">
        <f t="shared" si="56"/>
        <v>0</v>
      </c>
      <c r="F321" s="7">
        <f t="shared" si="57"/>
        <v>0</v>
      </c>
      <c r="G321" s="7">
        <f t="shared" si="57"/>
        <v>0</v>
      </c>
      <c r="H321" s="7">
        <f t="shared" si="60"/>
        <v>0</v>
      </c>
      <c r="I321" s="7">
        <f t="shared" si="61"/>
        <v>0</v>
      </c>
      <c r="J321" s="7">
        <f t="shared" si="62"/>
        <v>0</v>
      </c>
      <c r="K321" s="7">
        <f t="shared" si="63"/>
        <v>0</v>
      </c>
      <c r="L321" s="7">
        <f t="shared" si="64"/>
        <v>0</v>
      </c>
      <c r="M321" s="7">
        <f t="shared" ca="1" si="58"/>
        <v>3.0084999532894738E-3</v>
      </c>
      <c r="N321" s="7">
        <f t="shared" ca="1" si="65"/>
        <v>0</v>
      </c>
      <c r="O321" s="49">
        <f t="shared" ca="1" si="66"/>
        <v>0</v>
      </c>
      <c r="P321" s="7">
        <f t="shared" ca="1" si="67"/>
        <v>0</v>
      </c>
      <c r="Q321" s="7">
        <f t="shared" ca="1" si="68"/>
        <v>0</v>
      </c>
      <c r="R321" s="5">
        <f t="shared" ca="1" si="59"/>
        <v>-3.0084999532894738E-3</v>
      </c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</row>
    <row r="322" spans="1:35" x14ac:dyDescent="0.2">
      <c r="A322" s="39"/>
      <c r="B322" s="39"/>
      <c r="C322" s="39"/>
      <c r="D322" s="40">
        <f t="shared" si="56"/>
        <v>0</v>
      </c>
      <c r="E322" s="40">
        <f t="shared" si="56"/>
        <v>0</v>
      </c>
      <c r="F322" s="7">
        <f t="shared" si="57"/>
        <v>0</v>
      </c>
      <c r="G322" s="7">
        <f t="shared" si="57"/>
        <v>0</v>
      </c>
      <c r="H322" s="7">
        <f t="shared" si="60"/>
        <v>0</v>
      </c>
      <c r="I322" s="7">
        <f t="shared" si="61"/>
        <v>0</v>
      </c>
      <c r="J322" s="7">
        <f t="shared" si="62"/>
        <v>0</v>
      </c>
      <c r="K322" s="7">
        <f t="shared" si="63"/>
        <v>0</v>
      </c>
      <c r="L322" s="7">
        <f t="shared" si="64"/>
        <v>0</v>
      </c>
      <c r="M322" s="7">
        <f t="shared" ca="1" si="58"/>
        <v>3.0084999532894738E-3</v>
      </c>
      <c r="N322" s="7">
        <f t="shared" ca="1" si="65"/>
        <v>0</v>
      </c>
      <c r="O322" s="49">
        <f t="shared" ca="1" si="66"/>
        <v>0</v>
      </c>
      <c r="P322" s="7">
        <f t="shared" ca="1" si="67"/>
        <v>0</v>
      </c>
      <c r="Q322" s="7">
        <f t="shared" ca="1" si="68"/>
        <v>0</v>
      </c>
      <c r="R322" s="5">
        <f t="shared" ca="1" si="59"/>
        <v>-3.0084999532894738E-3</v>
      </c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</row>
    <row r="323" spans="1:35" x14ac:dyDescent="0.2">
      <c r="A323" s="39"/>
      <c r="B323" s="39"/>
      <c r="C323" s="39"/>
      <c r="D323" s="40">
        <f t="shared" si="56"/>
        <v>0</v>
      </c>
      <c r="E323" s="40">
        <f t="shared" si="56"/>
        <v>0</v>
      </c>
      <c r="F323" s="7">
        <f t="shared" si="57"/>
        <v>0</v>
      </c>
      <c r="G323" s="7">
        <f t="shared" si="57"/>
        <v>0</v>
      </c>
      <c r="H323" s="7">
        <f t="shared" si="60"/>
        <v>0</v>
      </c>
      <c r="I323" s="7">
        <f t="shared" si="61"/>
        <v>0</v>
      </c>
      <c r="J323" s="7">
        <f t="shared" si="62"/>
        <v>0</v>
      </c>
      <c r="K323" s="7">
        <f t="shared" si="63"/>
        <v>0</v>
      </c>
      <c r="L323" s="7">
        <f t="shared" si="64"/>
        <v>0</v>
      </c>
      <c r="M323" s="7">
        <f t="shared" ca="1" si="58"/>
        <v>3.0084999532894738E-3</v>
      </c>
      <c r="N323" s="7">
        <f t="shared" ca="1" si="65"/>
        <v>0</v>
      </c>
      <c r="O323" s="49">
        <f t="shared" ca="1" si="66"/>
        <v>0</v>
      </c>
      <c r="P323" s="7">
        <f t="shared" ca="1" si="67"/>
        <v>0</v>
      </c>
      <c r="Q323" s="7">
        <f t="shared" ca="1" si="68"/>
        <v>0</v>
      </c>
      <c r="R323" s="5">
        <f t="shared" ca="1" si="59"/>
        <v>-3.0084999532894738E-3</v>
      </c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</row>
    <row r="324" spans="1:35" x14ac:dyDescent="0.2">
      <c r="A324" s="39"/>
      <c r="B324" s="39"/>
      <c r="C324" s="39"/>
      <c r="D324" s="40">
        <f t="shared" si="56"/>
        <v>0</v>
      </c>
      <c r="E324" s="40">
        <f t="shared" si="56"/>
        <v>0</v>
      </c>
      <c r="F324" s="7">
        <f t="shared" si="57"/>
        <v>0</v>
      </c>
      <c r="G324" s="7">
        <f t="shared" si="57"/>
        <v>0</v>
      </c>
      <c r="H324" s="7">
        <f t="shared" si="60"/>
        <v>0</v>
      </c>
      <c r="I324" s="7">
        <f t="shared" si="61"/>
        <v>0</v>
      </c>
      <c r="J324" s="7">
        <f t="shared" si="62"/>
        <v>0</v>
      </c>
      <c r="K324" s="7">
        <f t="shared" si="63"/>
        <v>0</v>
      </c>
      <c r="L324" s="7">
        <f t="shared" si="64"/>
        <v>0</v>
      </c>
      <c r="M324" s="7">
        <f t="shared" ca="1" si="58"/>
        <v>3.0084999532894738E-3</v>
      </c>
      <c r="N324" s="7">
        <f t="shared" ca="1" si="65"/>
        <v>0</v>
      </c>
      <c r="O324" s="49">
        <f t="shared" ca="1" si="66"/>
        <v>0</v>
      </c>
      <c r="P324" s="7">
        <f t="shared" ca="1" si="67"/>
        <v>0</v>
      </c>
      <c r="Q324" s="7">
        <f t="shared" ca="1" si="68"/>
        <v>0</v>
      </c>
      <c r="R324" s="5">
        <f t="shared" ca="1" si="59"/>
        <v>-3.0084999532894738E-3</v>
      </c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</row>
    <row r="325" spans="1:35" x14ac:dyDescent="0.2">
      <c r="A325" s="39"/>
      <c r="B325" s="39"/>
      <c r="C325" s="39"/>
      <c r="D325" s="40">
        <f t="shared" si="56"/>
        <v>0</v>
      </c>
      <c r="E325" s="40">
        <f t="shared" si="56"/>
        <v>0</v>
      </c>
      <c r="F325" s="7">
        <f t="shared" si="57"/>
        <v>0</v>
      </c>
      <c r="G325" s="7">
        <f t="shared" si="57"/>
        <v>0</v>
      </c>
      <c r="H325" s="7">
        <f t="shared" si="60"/>
        <v>0</v>
      </c>
      <c r="I325" s="7">
        <f t="shared" si="61"/>
        <v>0</v>
      </c>
      <c r="J325" s="7">
        <f t="shared" si="62"/>
        <v>0</v>
      </c>
      <c r="K325" s="7">
        <f t="shared" si="63"/>
        <v>0</v>
      </c>
      <c r="L325" s="7">
        <f t="shared" si="64"/>
        <v>0</v>
      </c>
      <c r="M325" s="7">
        <f t="shared" ca="1" si="58"/>
        <v>3.0084999532894738E-3</v>
      </c>
      <c r="N325" s="7">
        <f t="shared" ca="1" si="65"/>
        <v>0</v>
      </c>
      <c r="O325" s="49">
        <f t="shared" ca="1" si="66"/>
        <v>0</v>
      </c>
      <c r="P325" s="7">
        <f t="shared" ca="1" si="67"/>
        <v>0</v>
      </c>
      <c r="Q325" s="7">
        <f t="shared" ca="1" si="68"/>
        <v>0</v>
      </c>
      <c r="R325" s="5">
        <f t="shared" ca="1" si="59"/>
        <v>-3.0084999532894738E-3</v>
      </c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 spans="1:35" x14ac:dyDescent="0.2">
      <c r="A326" s="39"/>
      <c r="B326" s="39"/>
      <c r="C326" s="39"/>
      <c r="D326" s="40">
        <f t="shared" si="56"/>
        <v>0</v>
      </c>
      <c r="E326" s="40">
        <f t="shared" si="56"/>
        <v>0</v>
      </c>
      <c r="F326" s="7">
        <f t="shared" si="57"/>
        <v>0</v>
      </c>
      <c r="G326" s="7">
        <f t="shared" si="57"/>
        <v>0</v>
      </c>
      <c r="H326" s="7">
        <f t="shared" si="60"/>
        <v>0</v>
      </c>
      <c r="I326" s="7">
        <f t="shared" si="61"/>
        <v>0</v>
      </c>
      <c r="J326" s="7">
        <f t="shared" si="62"/>
        <v>0</v>
      </c>
      <c r="K326" s="7">
        <f t="shared" si="63"/>
        <v>0</v>
      </c>
      <c r="L326" s="7">
        <f t="shared" si="64"/>
        <v>0</v>
      </c>
      <c r="M326" s="7">
        <f t="shared" ca="1" si="58"/>
        <v>3.0084999532894738E-3</v>
      </c>
      <c r="N326" s="7">
        <f t="shared" ca="1" si="65"/>
        <v>0</v>
      </c>
      <c r="O326" s="49">
        <f t="shared" ca="1" si="66"/>
        <v>0</v>
      </c>
      <c r="P326" s="7">
        <f t="shared" ca="1" si="67"/>
        <v>0</v>
      </c>
      <c r="Q326" s="7">
        <f t="shared" ca="1" si="68"/>
        <v>0</v>
      </c>
      <c r="R326" s="5">
        <f t="shared" ca="1" si="59"/>
        <v>-3.0084999532894738E-3</v>
      </c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</row>
    <row r="327" spans="1:35" x14ac:dyDescent="0.2">
      <c r="A327" s="39"/>
      <c r="B327" s="39"/>
      <c r="C327" s="39"/>
      <c r="D327" s="40">
        <f t="shared" si="56"/>
        <v>0</v>
      </c>
      <c r="E327" s="40">
        <f t="shared" si="56"/>
        <v>0</v>
      </c>
      <c r="F327" s="7">
        <f t="shared" si="57"/>
        <v>0</v>
      </c>
      <c r="G327" s="7">
        <f t="shared" si="57"/>
        <v>0</v>
      </c>
      <c r="H327" s="7">
        <f t="shared" si="60"/>
        <v>0</v>
      </c>
      <c r="I327" s="7">
        <f t="shared" si="61"/>
        <v>0</v>
      </c>
      <c r="J327" s="7">
        <f t="shared" si="62"/>
        <v>0</v>
      </c>
      <c r="K327" s="7">
        <f t="shared" si="63"/>
        <v>0</v>
      </c>
      <c r="L327" s="7">
        <f t="shared" si="64"/>
        <v>0</v>
      </c>
      <c r="M327" s="7">
        <f t="shared" ca="1" si="58"/>
        <v>3.0084999532894738E-3</v>
      </c>
      <c r="N327" s="7">
        <f t="shared" ca="1" si="65"/>
        <v>0</v>
      </c>
      <c r="O327" s="49">
        <f t="shared" ca="1" si="66"/>
        <v>0</v>
      </c>
      <c r="P327" s="7">
        <f t="shared" ca="1" si="67"/>
        <v>0</v>
      </c>
      <c r="Q327" s="7">
        <f t="shared" ca="1" si="68"/>
        <v>0</v>
      </c>
      <c r="R327" s="5">
        <f t="shared" ca="1" si="59"/>
        <v>-3.0084999532894738E-3</v>
      </c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</row>
    <row r="328" spans="1:35" x14ac:dyDescent="0.2">
      <c r="A328" s="39"/>
      <c r="B328" s="39"/>
      <c r="C328" s="39"/>
      <c r="D328" s="40">
        <f t="shared" si="56"/>
        <v>0</v>
      </c>
      <c r="E328" s="40">
        <f t="shared" si="56"/>
        <v>0</v>
      </c>
      <c r="F328" s="7">
        <f t="shared" si="57"/>
        <v>0</v>
      </c>
      <c r="G328" s="7">
        <f t="shared" si="57"/>
        <v>0</v>
      </c>
      <c r="H328" s="7">
        <f t="shared" si="60"/>
        <v>0</v>
      </c>
      <c r="I328" s="7">
        <f t="shared" si="61"/>
        <v>0</v>
      </c>
      <c r="J328" s="7">
        <f t="shared" si="62"/>
        <v>0</v>
      </c>
      <c r="K328" s="7">
        <f t="shared" si="63"/>
        <v>0</v>
      </c>
      <c r="L328" s="7">
        <f t="shared" si="64"/>
        <v>0</v>
      </c>
      <c r="M328" s="7">
        <f t="shared" ca="1" si="58"/>
        <v>3.0084999532894738E-3</v>
      </c>
      <c r="N328" s="7">
        <f t="shared" ca="1" si="65"/>
        <v>0</v>
      </c>
      <c r="O328" s="49">
        <f t="shared" ca="1" si="66"/>
        <v>0</v>
      </c>
      <c r="P328" s="7">
        <f t="shared" ca="1" si="67"/>
        <v>0</v>
      </c>
      <c r="Q328" s="7">
        <f t="shared" ca="1" si="68"/>
        <v>0</v>
      </c>
      <c r="R328" s="5">
        <f t="shared" ca="1" si="59"/>
        <v>-3.0084999532894738E-3</v>
      </c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</row>
    <row r="329" spans="1:35" x14ac:dyDescent="0.2">
      <c r="A329" s="39"/>
      <c r="B329" s="39"/>
      <c r="C329" s="39"/>
      <c r="D329" s="40">
        <f t="shared" si="56"/>
        <v>0</v>
      </c>
      <c r="E329" s="40">
        <f t="shared" si="56"/>
        <v>0</v>
      </c>
      <c r="F329" s="7">
        <f t="shared" si="57"/>
        <v>0</v>
      </c>
      <c r="G329" s="7">
        <f t="shared" si="57"/>
        <v>0</v>
      </c>
      <c r="H329" s="7">
        <f t="shared" si="60"/>
        <v>0</v>
      </c>
      <c r="I329" s="7">
        <f t="shared" si="61"/>
        <v>0</v>
      </c>
      <c r="J329" s="7">
        <f t="shared" si="62"/>
        <v>0</v>
      </c>
      <c r="K329" s="7">
        <f t="shared" si="63"/>
        <v>0</v>
      </c>
      <c r="L329" s="7">
        <f t="shared" si="64"/>
        <v>0</v>
      </c>
      <c r="M329" s="7">
        <f t="shared" ca="1" si="58"/>
        <v>3.0084999532894738E-3</v>
      </c>
      <c r="N329" s="7">
        <f t="shared" ca="1" si="65"/>
        <v>0</v>
      </c>
      <c r="O329" s="49">
        <f t="shared" ca="1" si="66"/>
        <v>0</v>
      </c>
      <c r="P329" s="7">
        <f t="shared" ca="1" si="67"/>
        <v>0</v>
      </c>
      <c r="Q329" s="7">
        <f t="shared" ca="1" si="68"/>
        <v>0</v>
      </c>
      <c r="R329" s="5">
        <f t="shared" ca="1" si="59"/>
        <v>-3.0084999532894738E-3</v>
      </c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</row>
    <row r="330" spans="1:35" x14ac:dyDescent="0.2">
      <c r="A330" s="39"/>
      <c r="B330" s="39"/>
      <c r="C330" s="39"/>
      <c r="D330" s="40">
        <f t="shared" si="56"/>
        <v>0</v>
      </c>
      <c r="E330" s="40">
        <f t="shared" si="56"/>
        <v>0</v>
      </c>
      <c r="F330" s="7">
        <f t="shared" si="57"/>
        <v>0</v>
      </c>
      <c r="G330" s="7">
        <f t="shared" si="57"/>
        <v>0</v>
      </c>
      <c r="H330" s="7">
        <f t="shared" si="60"/>
        <v>0</v>
      </c>
      <c r="I330" s="7">
        <f t="shared" si="61"/>
        <v>0</v>
      </c>
      <c r="J330" s="7">
        <f t="shared" si="62"/>
        <v>0</v>
      </c>
      <c r="K330" s="7">
        <f t="shared" si="63"/>
        <v>0</v>
      </c>
      <c r="L330" s="7">
        <f t="shared" si="64"/>
        <v>0</v>
      </c>
      <c r="M330" s="7">
        <f t="shared" ca="1" si="58"/>
        <v>3.0084999532894738E-3</v>
      </c>
      <c r="N330" s="7">
        <f t="shared" ca="1" si="65"/>
        <v>0</v>
      </c>
      <c r="O330" s="49">
        <f t="shared" ca="1" si="66"/>
        <v>0</v>
      </c>
      <c r="P330" s="7">
        <f t="shared" ca="1" si="67"/>
        <v>0</v>
      </c>
      <c r="Q330" s="7">
        <f t="shared" ca="1" si="68"/>
        <v>0</v>
      </c>
      <c r="R330" s="5">
        <f t="shared" ca="1" si="59"/>
        <v>-3.0084999532894738E-3</v>
      </c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</row>
    <row r="331" spans="1:35" x14ac:dyDescent="0.2">
      <c r="A331" s="39"/>
      <c r="B331" s="39"/>
      <c r="C331" s="39"/>
      <c r="D331" s="40">
        <f t="shared" si="56"/>
        <v>0</v>
      </c>
      <c r="E331" s="40">
        <f t="shared" si="56"/>
        <v>0</v>
      </c>
      <c r="F331" s="7">
        <f t="shared" si="57"/>
        <v>0</v>
      </c>
      <c r="G331" s="7">
        <f t="shared" si="57"/>
        <v>0</v>
      </c>
      <c r="H331" s="7">
        <f t="shared" si="60"/>
        <v>0</v>
      </c>
      <c r="I331" s="7">
        <f t="shared" si="61"/>
        <v>0</v>
      </c>
      <c r="J331" s="7">
        <f t="shared" si="62"/>
        <v>0</v>
      </c>
      <c r="K331" s="7">
        <f t="shared" si="63"/>
        <v>0</v>
      </c>
      <c r="L331" s="7">
        <f t="shared" si="64"/>
        <v>0</v>
      </c>
      <c r="M331" s="7">
        <f t="shared" ca="1" si="58"/>
        <v>3.0084999532894738E-3</v>
      </c>
      <c r="N331" s="7">
        <f t="shared" ca="1" si="65"/>
        <v>0</v>
      </c>
      <c r="O331" s="49">
        <f t="shared" ca="1" si="66"/>
        <v>0</v>
      </c>
      <c r="P331" s="7">
        <f t="shared" ca="1" si="67"/>
        <v>0</v>
      </c>
      <c r="Q331" s="7">
        <f t="shared" ca="1" si="68"/>
        <v>0</v>
      </c>
      <c r="R331" s="5">
        <f t="shared" ca="1" si="59"/>
        <v>-3.0084999532894738E-3</v>
      </c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</row>
    <row r="332" spans="1:35" x14ac:dyDescent="0.2">
      <c r="A332" s="39"/>
      <c r="B332" s="39"/>
      <c r="C332" s="39"/>
      <c r="D332" s="40">
        <f t="shared" si="56"/>
        <v>0</v>
      </c>
      <c r="E332" s="40">
        <f t="shared" si="56"/>
        <v>0</v>
      </c>
      <c r="F332" s="7">
        <f t="shared" si="57"/>
        <v>0</v>
      </c>
      <c r="G332" s="7">
        <f t="shared" si="57"/>
        <v>0</v>
      </c>
      <c r="H332" s="7">
        <f t="shared" si="60"/>
        <v>0</v>
      </c>
      <c r="I332" s="7">
        <f t="shared" si="61"/>
        <v>0</v>
      </c>
      <c r="J332" s="7">
        <f t="shared" si="62"/>
        <v>0</v>
      </c>
      <c r="K332" s="7">
        <f t="shared" si="63"/>
        <v>0</v>
      </c>
      <c r="L332" s="7">
        <f t="shared" si="64"/>
        <v>0</v>
      </c>
      <c r="M332" s="7">
        <f t="shared" ca="1" si="58"/>
        <v>3.0084999532894738E-3</v>
      </c>
      <c r="N332" s="7">
        <f t="shared" ca="1" si="65"/>
        <v>0</v>
      </c>
      <c r="O332" s="49">
        <f t="shared" ca="1" si="66"/>
        <v>0</v>
      </c>
      <c r="P332" s="7">
        <f t="shared" ca="1" si="67"/>
        <v>0</v>
      </c>
      <c r="Q332" s="7">
        <f t="shared" ca="1" si="68"/>
        <v>0</v>
      </c>
      <c r="R332" s="5">
        <f t="shared" ca="1" si="59"/>
        <v>-3.0084999532894738E-3</v>
      </c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</row>
    <row r="333" spans="1:35" x14ac:dyDescent="0.2">
      <c r="A333" s="39"/>
      <c r="B333" s="39"/>
      <c r="C333" s="39"/>
      <c r="D333" s="40">
        <f t="shared" si="56"/>
        <v>0</v>
      </c>
      <c r="E333" s="40">
        <f t="shared" si="56"/>
        <v>0</v>
      </c>
      <c r="F333" s="7">
        <f t="shared" si="57"/>
        <v>0</v>
      </c>
      <c r="G333" s="7">
        <f t="shared" si="57"/>
        <v>0</v>
      </c>
      <c r="H333" s="7">
        <f t="shared" si="60"/>
        <v>0</v>
      </c>
      <c r="I333" s="7">
        <f t="shared" si="61"/>
        <v>0</v>
      </c>
      <c r="J333" s="7">
        <f t="shared" si="62"/>
        <v>0</v>
      </c>
      <c r="K333" s="7">
        <f t="shared" si="63"/>
        <v>0</v>
      </c>
      <c r="L333" s="7">
        <f t="shared" si="64"/>
        <v>0</v>
      </c>
      <c r="M333" s="7">
        <f t="shared" ca="1" si="58"/>
        <v>3.0084999532894738E-3</v>
      </c>
      <c r="N333" s="7">
        <f t="shared" ca="1" si="65"/>
        <v>0</v>
      </c>
      <c r="O333" s="49">
        <f t="shared" ca="1" si="66"/>
        <v>0</v>
      </c>
      <c r="P333" s="7">
        <f t="shared" ca="1" si="67"/>
        <v>0</v>
      </c>
      <c r="Q333" s="7">
        <f t="shared" ca="1" si="68"/>
        <v>0</v>
      </c>
      <c r="R333" s="5">
        <f t="shared" ca="1" si="59"/>
        <v>-3.0084999532894738E-3</v>
      </c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</row>
    <row r="334" spans="1:35" x14ac:dyDescent="0.2">
      <c r="A334" s="39"/>
      <c r="B334" s="39"/>
      <c r="C334" s="39"/>
      <c r="D334" s="40">
        <f t="shared" si="56"/>
        <v>0</v>
      </c>
      <c r="E334" s="40">
        <f t="shared" si="56"/>
        <v>0</v>
      </c>
      <c r="F334" s="7">
        <f t="shared" si="57"/>
        <v>0</v>
      </c>
      <c r="G334" s="7">
        <f t="shared" si="57"/>
        <v>0</v>
      </c>
      <c r="H334" s="7">
        <f t="shared" si="60"/>
        <v>0</v>
      </c>
      <c r="I334" s="7">
        <f t="shared" si="61"/>
        <v>0</v>
      </c>
      <c r="J334" s="7">
        <f t="shared" si="62"/>
        <v>0</v>
      </c>
      <c r="K334" s="7">
        <f t="shared" si="63"/>
        <v>0</v>
      </c>
      <c r="L334" s="7">
        <f t="shared" si="64"/>
        <v>0</v>
      </c>
      <c r="M334" s="7">
        <f t="shared" ca="1" si="58"/>
        <v>3.0084999532894738E-3</v>
      </c>
      <c r="N334" s="7">
        <f t="shared" ca="1" si="65"/>
        <v>0</v>
      </c>
      <c r="O334" s="49">
        <f t="shared" ca="1" si="66"/>
        <v>0</v>
      </c>
      <c r="P334" s="7">
        <f t="shared" ca="1" si="67"/>
        <v>0</v>
      </c>
      <c r="Q334" s="7">
        <f t="shared" ca="1" si="68"/>
        <v>0</v>
      </c>
      <c r="R334" s="5">
        <f t="shared" ca="1" si="59"/>
        <v>-3.0084999532894738E-3</v>
      </c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</row>
    <row r="335" spans="1:35" x14ac:dyDescent="0.2">
      <c r="A335" s="39"/>
      <c r="B335" s="39"/>
      <c r="C335" s="39"/>
      <c r="D335" s="40">
        <f t="shared" si="56"/>
        <v>0</v>
      </c>
      <c r="E335" s="40">
        <f t="shared" si="56"/>
        <v>0</v>
      </c>
      <c r="F335" s="7">
        <f t="shared" si="57"/>
        <v>0</v>
      </c>
      <c r="G335" s="7">
        <f t="shared" si="57"/>
        <v>0</v>
      </c>
      <c r="H335" s="7">
        <f t="shared" si="60"/>
        <v>0</v>
      </c>
      <c r="I335" s="7">
        <f t="shared" si="61"/>
        <v>0</v>
      </c>
      <c r="J335" s="7">
        <f t="shared" si="62"/>
        <v>0</v>
      </c>
      <c r="K335" s="7">
        <f t="shared" si="63"/>
        <v>0</v>
      </c>
      <c r="L335" s="7">
        <f t="shared" si="64"/>
        <v>0</v>
      </c>
      <c r="M335" s="7">
        <f t="shared" ca="1" si="58"/>
        <v>3.0084999532894738E-3</v>
      </c>
      <c r="N335" s="7">
        <f t="shared" ca="1" si="65"/>
        <v>0</v>
      </c>
      <c r="O335" s="49">
        <f t="shared" ca="1" si="66"/>
        <v>0</v>
      </c>
      <c r="P335" s="7">
        <f t="shared" ca="1" si="67"/>
        <v>0</v>
      </c>
      <c r="Q335" s="7">
        <f t="shared" ca="1" si="68"/>
        <v>0</v>
      </c>
      <c r="R335" s="5">
        <f t="shared" ca="1" si="59"/>
        <v>-3.0084999532894738E-3</v>
      </c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</row>
    <row r="336" spans="1:35" x14ac:dyDescent="0.2">
      <c r="A336" s="39"/>
      <c r="B336" s="39"/>
      <c r="C336" s="39"/>
      <c r="D336" s="40">
        <f t="shared" si="56"/>
        <v>0</v>
      </c>
      <c r="E336" s="40">
        <f t="shared" si="56"/>
        <v>0</v>
      </c>
      <c r="F336" s="7">
        <f t="shared" si="57"/>
        <v>0</v>
      </c>
      <c r="G336" s="7">
        <f t="shared" si="57"/>
        <v>0</v>
      </c>
      <c r="H336" s="7">
        <f t="shared" si="60"/>
        <v>0</v>
      </c>
      <c r="I336" s="7">
        <f t="shared" si="61"/>
        <v>0</v>
      </c>
      <c r="J336" s="7">
        <f t="shared" si="62"/>
        <v>0</v>
      </c>
      <c r="K336" s="7">
        <f t="shared" si="63"/>
        <v>0</v>
      </c>
      <c r="L336" s="7">
        <f t="shared" si="64"/>
        <v>0</v>
      </c>
      <c r="M336" s="7">
        <f t="shared" ca="1" si="58"/>
        <v>3.0084999532894738E-3</v>
      </c>
      <c r="N336" s="7">
        <f t="shared" ca="1" si="65"/>
        <v>0</v>
      </c>
      <c r="O336" s="49">
        <f t="shared" ca="1" si="66"/>
        <v>0</v>
      </c>
      <c r="P336" s="7">
        <f t="shared" ca="1" si="67"/>
        <v>0</v>
      </c>
      <c r="Q336" s="7">
        <f t="shared" ca="1" si="68"/>
        <v>0</v>
      </c>
      <c r="R336" s="5">
        <f t="shared" ca="1" si="59"/>
        <v>-3.0084999532894738E-3</v>
      </c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</row>
    <row r="337" spans="1:35" x14ac:dyDescent="0.2">
      <c r="A337" s="39"/>
      <c r="B337" s="39"/>
      <c r="C337" s="39"/>
      <c r="D337" s="40">
        <f>A337/A$18</f>
        <v>0</v>
      </c>
      <c r="E337" s="40">
        <f>B337/B$18</f>
        <v>0</v>
      </c>
      <c r="F337" s="7">
        <f>$C337*D337</f>
        <v>0</v>
      </c>
      <c r="G337" s="7">
        <f>$C337*E337</f>
        <v>0</v>
      </c>
      <c r="H337" s="7">
        <f>C337*D337*D337</f>
        <v>0</v>
      </c>
      <c r="I337" s="7">
        <f>C337*D337*D337*D337</f>
        <v>0</v>
      </c>
      <c r="J337" s="7">
        <f>C337*D337*D337*D337*D337</f>
        <v>0</v>
      </c>
      <c r="K337" s="7">
        <f>C337*E337*D337</f>
        <v>0</v>
      </c>
      <c r="L337" s="7">
        <f>C337*E337*D337*D337</f>
        <v>0</v>
      </c>
      <c r="M337" s="7">
        <f t="shared" ca="1" si="58"/>
        <v>3.0084999532894738E-3</v>
      </c>
      <c r="N337" s="7">
        <f ca="1">C337*(M337-E337)^2</f>
        <v>0</v>
      </c>
      <c r="O337" s="49">
        <f ca="1">(C337*O$1-O$2*F337+O$3*H337)^2</f>
        <v>0</v>
      </c>
      <c r="P337" s="7">
        <f ca="1">(-C337*O$2+O$4*F337-O$5*H337)^2</f>
        <v>0</v>
      </c>
      <c r="Q337" s="7">
        <f ca="1">+(C337*O$3-F337*O$5+H337*O$6)^2</f>
        <v>0</v>
      </c>
      <c r="R337" s="5">
        <f t="shared" ca="1" si="59"/>
        <v>-3.0084999532894738E-3</v>
      </c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</row>
    <row r="338" spans="1:35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</row>
    <row r="339" spans="1:35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</row>
    <row r="340" spans="1:35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</row>
    <row r="341" spans="1:35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</row>
    <row r="342" spans="1:35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</row>
    <row r="343" spans="1:35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</row>
    <row r="344" spans="1:35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</row>
    <row r="345" spans="1:35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</row>
    <row r="346" spans="1:35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</row>
    <row r="347" spans="1:35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</row>
    <row r="348" spans="1:35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</row>
    <row r="349" spans="1:35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</row>
    <row r="350" spans="1:35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</row>
    <row r="351" spans="1:35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</row>
    <row r="352" spans="1:35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</row>
    <row r="353" spans="1:35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</row>
    <row r="354" spans="1:35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</row>
    <row r="355" spans="1:35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</row>
    <row r="356" spans="1:35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</row>
    <row r="357" spans="1:35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</row>
    <row r="358" spans="1:35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</row>
    <row r="359" spans="1:35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</row>
    <row r="360" spans="1:35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</row>
    <row r="361" spans="1:35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</row>
    <row r="362" spans="1:35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</row>
    <row r="363" spans="1:35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</row>
    <row r="364" spans="1:35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</row>
    <row r="365" spans="1:35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</row>
    <row r="366" spans="1:35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</row>
    <row r="367" spans="1:35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</row>
    <row r="368" spans="1:35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</row>
    <row r="369" spans="1:35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</row>
    <row r="370" spans="1:35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</row>
    <row r="371" spans="1:35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</row>
    <row r="372" spans="1:35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</row>
    <row r="373" spans="1:35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</row>
    <row r="374" spans="1:35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</row>
    <row r="375" spans="1:35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</row>
    <row r="376" spans="1:35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</row>
    <row r="377" spans="1:35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</row>
    <row r="378" spans="1:35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</row>
    <row r="379" spans="1:35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</row>
    <row r="380" spans="1:35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</row>
    <row r="381" spans="1:35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</row>
    <row r="382" spans="1:35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</row>
    <row r="383" spans="1:35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</row>
    <row r="384" spans="1:35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</row>
    <row r="385" spans="1:35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</row>
    <row r="386" spans="1:35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</row>
    <row r="387" spans="1:35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</row>
    <row r="388" spans="1:35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</row>
    <row r="389" spans="1:35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</row>
    <row r="390" spans="1:35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</row>
    <row r="391" spans="1:35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</row>
    <row r="392" spans="1:35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</row>
    <row r="393" spans="1:35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</row>
    <row r="394" spans="1:35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</row>
    <row r="395" spans="1:35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</row>
    <row r="396" spans="1:35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</row>
    <row r="397" spans="1:35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</row>
    <row r="398" spans="1:35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</row>
    <row r="399" spans="1:35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</row>
    <row r="400" spans="1:35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</row>
    <row r="401" spans="1:35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</row>
    <row r="402" spans="1:35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</row>
    <row r="403" spans="1:35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</row>
    <row r="404" spans="1:35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</row>
    <row r="405" spans="1:35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</row>
    <row r="406" spans="1:35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</row>
    <row r="407" spans="1:35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</row>
    <row r="408" spans="1:35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</row>
    <row r="409" spans="1:35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</row>
    <row r="410" spans="1:35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</row>
    <row r="411" spans="1:35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</row>
    <row r="412" spans="1:35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</row>
    <row r="413" spans="1:35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</row>
    <row r="414" spans="1:35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</row>
    <row r="415" spans="1:35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</row>
    <row r="416" spans="1:35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</row>
    <row r="417" spans="1:35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</row>
    <row r="418" spans="1:35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</row>
    <row r="419" spans="1:35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</row>
    <row r="420" spans="1:35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</row>
    <row r="421" spans="1:35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</row>
    <row r="422" spans="1:35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</row>
    <row r="423" spans="1:35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</row>
    <row r="424" spans="1:35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</row>
    <row r="425" spans="1:35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</row>
    <row r="426" spans="1:35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</row>
    <row r="427" spans="1:35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</row>
    <row r="428" spans="1:35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</row>
    <row r="429" spans="1:35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</row>
    <row r="430" spans="1:35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</row>
    <row r="431" spans="1:35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</row>
    <row r="432" spans="1:35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</row>
    <row r="433" spans="1:35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</row>
    <row r="434" spans="1:35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</row>
    <row r="435" spans="1:35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</row>
    <row r="436" spans="1:35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</row>
    <row r="437" spans="1:35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</row>
    <row r="438" spans="1:35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</row>
    <row r="439" spans="1:35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</row>
    <row r="440" spans="1:35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</row>
    <row r="441" spans="1:35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</row>
    <row r="442" spans="1:35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</row>
    <row r="443" spans="1:35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</row>
    <row r="444" spans="1:35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</row>
    <row r="445" spans="1:35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</row>
    <row r="446" spans="1:35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</row>
    <row r="447" spans="1:35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</row>
    <row r="448" spans="1:35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</row>
    <row r="449" spans="1:35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</row>
    <row r="450" spans="1:35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</row>
    <row r="451" spans="1:35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</row>
    <row r="452" spans="1:35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</row>
    <row r="453" spans="1:35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</row>
    <row r="454" spans="1:35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</row>
    <row r="455" spans="1:35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</row>
    <row r="456" spans="1:35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</row>
    <row r="457" spans="1:35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</row>
    <row r="458" spans="1:35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</row>
    <row r="459" spans="1:35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</row>
    <row r="460" spans="1:35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</row>
    <row r="461" spans="1:35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</row>
    <row r="462" spans="1:35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</row>
    <row r="463" spans="1:35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</row>
    <row r="464" spans="1:35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</row>
    <row r="465" spans="1:35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</row>
    <row r="466" spans="1:35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</row>
    <row r="467" spans="1:35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</row>
    <row r="468" spans="1:35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</row>
    <row r="469" spans="1:35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</row>
    <row r="470" spans="1:35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</row>
    <row r="471" spans="1:35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</row>
    <row r="472" spans="1:35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</row>
    <row r="473" spans="1:35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</row>
    <row r="474" spans="1:35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</row>
    <row r="475" spans="1:35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</row>
    <row r="476" spans="1:35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</row>
    <row r="477" spans="1:35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</row>
    <row r="478" spans="1:35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</row>
    <row r="479" spans="1:35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</row>
    <row r="480" spans="1:35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</row>
    <row r="481" spans="1:35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</row>
    <row r="482" spans="1:35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</row>
    <row r="483" spans="1:35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</row>
    <row r="484" spans="1:35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</row>
    <row r="485" spans="1:35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</row>
    <row r="486" spans="1:35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</row>
    <row r="487" spans="1:35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</row>
    <row r="488" spans="1:35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</row>
    <row r="489" spans="1:35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</row>
    <row r="490" spans="1:35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</row>
    <row r="491" spans="1:35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</row>
    <row r="492" spans="1:35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</row>
    <row r="493" spans="1:35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</row>
    <row r="494" spans="1:35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</row>
    <row r="495" spans="1:35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</row>
    <row r="496" spans="1:35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</row>
    <row r="497" spans="1:35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</row>
    <row r="498" spans="1:35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</row>
    <row r="499" spans="1:35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</row>
    <row r="500" spans="1:35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</row>
    <row r="501" spans="1:35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</row>
    <row r="502" spans="1:35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</row>
    <row r="503" spans="1:35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</row>
    <row r="504" spans="1:35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</row>
    <row r="505" spans="1:35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</row>
    <row r="506" spans="1:35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</row>
    <row r="507" spans="1:35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</row>
    <row r="508" spans="1:35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</row>
    <row r="509" spans="1:35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</row>
    <row r="510" spans="1:35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</row>
    <row r="511" spans="1:35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</row>
    <row r="512" spans="1:35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</row>
    <row r="513" spans="1:35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</row>
    <row r="514" spans="1:35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</row>
    <row r="515" spans="1:35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</row>
    <row r="516" spans="1:35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</row>
    <row r="517" spans="1:35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</row>
    <row r="518" spans="1:35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</row>
    <row r="519" spans="1:35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</row>
    <row r="520" spans="1:35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</row>
    <row r="521" spans="1:35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</row>
    <row r="522" spans="1:35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</row>
    <row r="523" spans="1:35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</row>
    <row r="524" spans="1:35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</row>
    <row r="525" spans="1:35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</row>
    <row r="526" spans="1:35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</row>
    <row r="527" spans="1:35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</row>
    <row r="528" spans="1:35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</row>
    <row r="529" spans="1:35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</row>
    <row r="530" spans="1:35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</row>
    <row r="531" spans="1:35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</row>
    <row r="532" spans="1:35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</row>
    <row r="533" spans="1:35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</row>
    <row r="534" spans="1:35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</row>
    <row r="535" spans="1:35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</row>
    <row r="536" spans="1:35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</row>
    <row r="537" spans="1:35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</row>
    <row r="538" spans="1:35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</row>
    <row r="539" spans="1:35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</row>
    <row r="540" spans="1:35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</row>
    <row r="541" spans="1:35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</row>
    <row r="542" spans="1:35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</row>
    <row r="543" spans="1:35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</row>
    <row r="544" spans="1:35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</row>
    <row r="545" spans="1:35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</row>
    <row r="546" spans="1:35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</row>
    <row r="547" spans="1:35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</row>
    <row r="548" spans="1:35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</row>
    <row r="549" spans="1:35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</row>
    <row r="550" spans="1:35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</row>
    <row r="551" spans="1:35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</row>
    <row r="552" spans="1:35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</row>
    <row r="553" spans="1:35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</row>
    <row r="554" spans="1:35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</row>
    <row r="555" spans="1:35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</row>
    <row r="556" spans="1:35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</row>
    <row r="557" spans="1:35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</row>
    <row r="558" spans="1:35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</row>
    <row r="559" spans="1:35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</row>
    <row r="560" spans="1:35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</row>
    <row r="561" spans="1:35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</row>
    <row r="562" spans="1:35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</row>
    <row r="563" spans="1:35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</row>
    <row r="564" spans="1:35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</row>
    <row r="565" spans="1:35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</row>
    <row r="566" spans="1:35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</row>
    <row r="567" spans="1:35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</row>
    <row r="568" spans="1:35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</row>
    <row r="569" spans="1:35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</row>
    <row r="570" spans="1:3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</row>
    <row r="571" spans="1:3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</row>
    <row r="572" spans="1:3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</row>
    <row r="573" spans="1:3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</row>
    <row r="574" spans="1:3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</row>
    <row r="575" spans="1:3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</row>
    <row r="576" spans="1:3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</row>
    <row r="577" spans="1:35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</row>
    <row r="578" spans="1:35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</row>
    <row r="579" spans="1:3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</row>
    <row r="580" spans="1:3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</row>
    <row r="581" spans="1:3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</row>
    <row r="582" spans="1:35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</row>
    <row r="583" spans="1:35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</row>
    <row r="584" spans="1:35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</row>
    <row r="585" spans="1:35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</row>
    <row r="586" spans="1:35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</row>
    <row r="587" spans="1:35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</row>
    <row r="588" spans="1:35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</row>
    <row r="589" spans="1:35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</row>
    <row r="590" spans="1:35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</row>
    <row r="591" spans="1:35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</row>
    <row r="592" spans="1:35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</row>
    <row r="593" spans="1:35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</row>
    <row r="594" spans="1:35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</row>
    <row r="595" spans="1:35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</row>
    <row r="596" spans="1:35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</row>
    <row r="597" spans="1:35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</row>
    <row r="598" spans="1:35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</row>
    <row r="599" spans="1:35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</row>
    <row r="600" spans="1:35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</row>
    <row r="601" spans="1:35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</row>
    <row r="602" spans="1:35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</row>
    <row r="603" spans="1:35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</row>
    <row r="604" spans="1:35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</row>
    <row r="605" spans="1:35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</row>
    <row r="606" spans="1:3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</row>
    <row r="607" spans="1:3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</row>
    <row r="608" spans="1:3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</row>
    <row r="609" spans="1:3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</row>
    <row r="610" spans="1:3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</row>
    <row r="611" spans="1:3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</row>
    <row r="612" spans="1:3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</row>
    <row r="613" spans="1:35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</row>
    <row r="614" spans="1:35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</row>
    <row r="615" spans="1:3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</row>
    <row r="616" spans="1:3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</row>
    <row r="617" spans="1:3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</row>
    <row r="618" spans="1:35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</row>
    <row r="619" spans="1:35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</row>
    <row r="620" spans="1:35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</row>
    <row r="621" spans="1:35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</row>
    <row r="622" spans="1:35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</row>
    <row r="623" spans="1:35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</row>
    <row r="624" spans="1:35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</row>
    <row r="625" spans="1:35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</row>
    <row r="626" spans="1:35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</row>
    <row r="627" spans="1:35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</row>
    <row r="628" spans="1:35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</row>
    <row r="629" spans="1:35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</row>
    <row r="630" spans="1:35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</row>
    <row r="631" spans="1:35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</row>
    <row r="632" spans="1:35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</row>
    <row r="633" spans="1:35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</row>
    <row r="634" spans="1:35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</row>
    <row r="635" spans="1:35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</row>
    <row r="636" spans="1:35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</row>
    <row r="637" spans="1:35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</row>
    <row r="638" spans="1:35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</row>
    <row r="639" spans="1:35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</row>
    <row r="640" spans="1:35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</row>
    <row r="641" spans="1:35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</row>
    <row r="642" spans="1:35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</row>
    <row r="643" spans="1:35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</row>
    <row r="644" spans="1:35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</row>
    <row r="645" spans="1:35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</row>
    <row r="646" spans="1:35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</row>
    <row r="647" spans="1:35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</row>
    <row r="648" spans="1:35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</row>
    <row r="649" spans="1:35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</row>
    <row r="650" spans="1:35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</row>
    <row r="651" spans="1:35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</row>
    <row r="652" spans="1:35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</row>
    <row r="653" spans="1:35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</row>
    <row r="654" spans="1:35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</row>
    <row r="655" spans="1:35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</row>
    <row r="656" spans="1:35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</row>
    <row r="657" spans="1:35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</row>
    <row r="658" spans="1:35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</row>
    <row r="659" spans="1:35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</row>
    <row r="660" spans="1:35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</row>
    <row r="661" spans="1:35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</row>
    <row r="662" spans="1:35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</row>
    <row r="663" spans="1:35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</row>
    <row r="664" spans="1:35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</row>
    <row r="665" spans="1:35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</row>
    <row r="666" spans="1:35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</row>
    <row r="667" spans="1:35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</row>
    <row r="668" spans="1:35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</row>
    <row r="669" spans="1:35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</row>
    <row r="670" spans="1:35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</row>
    <row r="671" spans="1:35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</row>
    <row r="672" spans="1:35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</row>
    <row r="673" spans="1:35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</row>
    <row r="674" spans="1:35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</row>
    <row r="675" spans="1:35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</row>
    <row r="676" spans="1:35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</row>
    <row r="677" spans="1:35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</row>
    <row r="678" spans="1:35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</row>
    <row r="679" spans="1:35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</row>
    <row r="680" spans="1:35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</row>
    <row r="681" spans="1:35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</row>
    <row r="682" spans="1:35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</row>
    <row r="683" spans="1:35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</row>
    <row r="684" spans="1:35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</row>
    <row r="685" spans="1:35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</row>
    <row r="686" spans="1:35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</row>
    <row r="687" spans="1:35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</row>
    <row r="688" spans="1:35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</row>
    <row r="689" spans="1:35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</row>
    <row r="690" spans="1:35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</row>
    <row r="691" spans="1:35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</row>
    <row r="692" spans="1:35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</row>
    <row r="693" spans="1:35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</row>
    <row r="694" spans="1:35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</row>
    <row r="695" spans="1:35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</row>
    <row r="696" spans="1:35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</row>
    <row r="697" spans="1:35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</row>
    <row r="698" spans="1:35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</row>
    <row r="699" spans="1:35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</row>
    <row r="700" spans="1:35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</row>
    <row r="701" spans="1:35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</row>
    <row r="702" spans="1:35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</row>
    <row r="703" spans="1:35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</row>
    <row r="704" spans="1:35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</row>
    <row r="705" spans="1:35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</row>
    <row r="706" spans="1:35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</row>
    <row r="707" spans="1:35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</row>
    <row r="708" spans="1:35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</row>
    <row r="709" spans="1:35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</row>
    <row r="710" spans="1:35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</row>
    <row r="711" spans="1:35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</row>
    <row r="712" spans="1:35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</row>
    <row r="713" spans="1:35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</row>
    <row r="714" spans="1:35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</row>
    <row r="715" spans="1:35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</row>
    <row r="716" spans="1:35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</row>
    <row r="717" spans="1:35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</row>
    <row r="718" spans="1:35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</row>
    <row r="719" spans="1:35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</row>
    <row r="720" spans="1:35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</row>
    <row r="721" spans="1:35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</row>
    <row r="722" spans="1:35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</row>
    <row r="723" spans="1:35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</row>
    <row r="724" spans="1:35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</row>
    <row r="725" spans="1:35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</row>
    <row r="726" spans="1:35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</row>
    <row r="727" spans="1:35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</row>
    <row r="728" spans="1:35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</row>
    <row r="729" spans="1:35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</row>
    <row r="730" spans="1:35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</row>
    <row r="731" spans="1:35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</row>
    <row r="732" spans="1:35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</row>
    <row r="733" spans="1:35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</row>
    <row r="734" spans="1:35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</row>
    <row r="735" spans="1:35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</row>
    <row r="736" spans="1:35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</row>
    <row r="737" spans="1:35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</row>
    <row r="738" spans="1:35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</row>
    <row r="739" spans="1:35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</row>
    <row r="740" spans="1:35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</row>
    <row r="741" spans="1:35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</row>
    <row r="742" spans="1:35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</row>
    <row r="743" spans="1:35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</row>
    <row r="744" spans="1:35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</row>
    <row r="745" spans="1:35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</row>
    <row r="746" spans="1:35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</row>
    <row r="747" spans="1:35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</row>
    <row r="748" spans="1:35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</row>
    <row r="749" spans="1:35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</row>
    <row r="750" spans="1:35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</row>
    <row r="751" spans="1:35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</row>
    <row r="752" spans="1:35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</row>
    <row r="753" spans="1:35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</row>
    <row r="754" spans="1:35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</row>
    <row r="755" spans="1:35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</row>
    <row r="756" spans="1:35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</row>
    <row r="757" spans="1:35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</row>
    <row r="758" spans="1:35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</row>
    <row r="759" spans="1:35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</row>
    <row r="760" spans="1:35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</row>
    <row r="761" spans="1:35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</row>
    <row r="762" spans="1:35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</row>
    <row r="763" spans="1:35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</row>
    <row r="764" spans="1:35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</row>
    <row r="765" spans="1:35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</row>
    <row r="766" spans="1:35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</row>
    <row r="767" spans="1:35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</row>
    <row r="768" spans="1:35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</row>
    <row r="769" spans="1:35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</row>
    <row r="770" spans="1:35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</row>
    <row r="771" spans="1:35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</row>
    <row r="772" spans="1:35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</row>
    <row r="773" spans="1:35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</row>
    <row r="774" spans="1:35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</row>
    <row r="775" spans="1:35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</row>
    <row r="776" spans="1:35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</row>
    <row r="777" spans="1:35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</row>
    <row r="778" spans="1:35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</row>
    <row r="779" spans="1:35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</row>
    <row r="780" spans="1:35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</row>
    <row r="781" spans="1:35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</row>
    <row r="782" spans="1:35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</row>
    <row r="783" spans="1:35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</row>
    <row r="784" spans="1:35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</row>
    <row r="785" spans="1:35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</row>
    <row r="786" spans="1:35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</row>
    <row r="787" spans="1:35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</row>
    <row r="788" spans="1:35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</row>
    <row r="789" spans="1:35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</row>
    <row r="790" spans="1:35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</row>
    <row r="791" spans="1:35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</row>
    <row r="792" spans="1:35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</row>
    <row r="793" spans="1:35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</row>
    <row r="794" spans="1:35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</row>
    <row r="795" spans="1:35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</row>
    <row r="796" spans="1:35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</row>
    <row r="797" spans="1:35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</row>
    <row r="798" spans="1:35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</row>
    <row r="799" spans="1:35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</row>
    <row r="800" spans="1:35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</row>
    <row r="801" spans="1:35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</row>
    <row r="802" spans="1:35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</row>
    <row r="803" spans="1:35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</row>
    <row r="804" spans="1:35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</row>
    <row r="805" spans="1:35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</row>
    <row r="806" spans="1:35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</row>
    <row r="807" spans="1:35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</row>
    <row r="808" spans="1:35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</row>
    <row r="809" spans="1:35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</row>
    <row r="810" spans="1:35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</row>
    <row r="811" spans="1:35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</row>
    <row r="812" spans="1:35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</row>
    <row r="813" spans="1:35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</row>
    <row r="814" spans="1:35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</row>
    <row r="815" spans="1:35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</row>
    <row r="816" spans="1:35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</row>
    <row r="817" spans="1:35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</row>
    <row r="818" spans="1:35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</row>
    <row r="819" spans="1:35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</row>
    <row r="820" spans="1:35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</row>
    <row r="821" spans="1:35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</row>
    <row r="822" spans="1:35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</row>
    <row r="823" spans="1:35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</row>
    <row r="824" spans="1:35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</row>
    <row r="825" spans="1:35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</row>
    <row r="826" spans="1:35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</row>
    <row r="827" spans="1:35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</row>
    <row r="828" spans="1:35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</row>
    <row r="829" spans="1:35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</row>
    <row r="830" spans="1:35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</row>
    <row r="831" spans="1:35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</row>
    <row r="832" spans="1:35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</row>
    <row r="833" spans="1:35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</row>
    <row r="834" spans="1:35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</row>
    <row r="835" spans="1:35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</row>
    <row r="836" spans="1:35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</row>
    <row r="837" spans="1:35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</row>
    <row r="838" spans="1:35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</row>
    <row r="839" spans="1:35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</row>
    <row r="840" spans="1:35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</row>
    <row r="841" spans="1:35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</row>
    <row r="842" spans="1:35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</row>
    <row r="843" spans="1:35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</row>
    <row r="844" spans="1:35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</row>
    <row r="845" spans="1:35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</row>
    <row r="846" spans="1:35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</row>
    <row r="847" spans="1:35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</row>
    <row r="848" spans="1:35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</row>
    <row r="849" spans="1:35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</row>
    <row r="850" spans="1:35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</row>
    <row r="851" spans="1:35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</row>
    <row r="852" spans="1:35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</row>
    <row r="853" spans="1:35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</row>
    <row r="854" spans="1:35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</row>
    <row r="855" spans="1:35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</row>
    <row r="856" spans="1:35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</row>
    <row r="857" spans="1:35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</row>
    <row r="858" spans="1:35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</row>
    <row r="859" spans="1:35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</row>
    <row r="860" spans="1:35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</row>
    <row r="861" spans="1:35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</row>
    <row r="862" spans="1:35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</row>
    <row r="863" spans="1:35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</row>
    <row r="864" spans="1:35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</row>
    <row r="865" spans="1:35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</row>
    <row r="866" spans="1:35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</row>
    <row r="867" spans="1:35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</row>
    <row r="868" spans="1:35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</row>
    <row r="869" spans="1:35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</row>
    <row r="870" spans="1:35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</row>
    <row r="871" spans="1:35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</row>
    <row r="872" spans="1:35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</row>
    <row r="873" spans="1:35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</row>
    <row r="874" spans="1:35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</row>
    <row r="875" spans="1:35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</row>
    <row r="876" spans="1:35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</row>
    <row r="877" spans="1:35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</row>
    <row r="878" spans="1:35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</row>
    <row r="879" spans="1:35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</row>
    <row r="880" spans="1:35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</row>
    <row r="881" spans="1:35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</row>
    <row r="882" spans="1:35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</row>
    <row r="883" spans="1:35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</row>
    <row r="884" spans="1:35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</row>
    <row r="885" spans="1:35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</row>
    <row r="886" spans="1:35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</row>
    <row r="887" spans="1:35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</row>
    <row r="888" spans="1:35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</row>
    <row r="889" spans="1:35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</row>
    <row r="890" spans="1:35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</row>
    <row r="891" spans="1:35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</row>
    <row r="892" spans="1:35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</row>
    <row r="893" spans="1:35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</row>
    <row r="894" spans="1:35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</row>
    <row r="895" spans="1:35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</row>
    <row r="896" spans="1:35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</row>
    <row r="897" spans="1:35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</row>
    <row r="898" spans="1:35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</row>
    <row r="899" spans="1:35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</row>
    <row r="900" spans="1:35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</row>
    <row r="901" spans="1:35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</row>
    <row r="902" spans="1:35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</row>
    <row r="903" spans="1:35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</row>
    <row r="904" spans="1:35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</row>
    <row r="905" spans="1:35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</row>
    <row r="906" spans="1:35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</row>
    <row r="907" spans="1:35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</row>
    <row r="908" spans="1:35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</row>
    <row r="909" spans="1:35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</row>
    <row r="910" spans="1:35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</row>
    <row r="911" spans="1:35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</row>
    <row r="912" spans="1:35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</row>
    <row r="913" spans="1:35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</row>
    <row r="914" spans="1:35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</row>
    <row r="915" spans="1:35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</row>
    <row r="916" spans="1:35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</row>
    <row r="917" spans="1:35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</row>
    <row r="918" spans="1:35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</row>
    <row r="919" spans="1:35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</row>
    <row r="920" spans="1:35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</row>
    <row r="921" spans="1:35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</row>
    <row r="922" spans="1:35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</row>
    <row r="923" spans="1:35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</row>
    <row r="924" spans="1:35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</row>
    <row r="925" spans="1:35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</row>
    <row r="926" spans="1:35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</row>
    <row r="927" spans="1:35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</row>
    <row r="928" spans="1:35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</row>
    <row r="929" spans="1:35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</row>
    <row r="930" spans="1:35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</row>
    <row r="931" spans="1:35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</row>
    <row r="932" spans="1:35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</row>
    <row r="933" spans="1:35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</row>
    <row r="934" spans="1:35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</row>
    <row r="935" spans="1:35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</row>
    <row r="936" spans="1:35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</row>
    <row r="937" spans="1:35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</row>
    <row r="938" spans="1:35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</row>
    <row r="939" spans="1:35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</row>
    <row r="940" spans="1:35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</row>
    <row r="941" spans="1:35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</row>
    <row r="942" spans="1:35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</row>
    <row r="943" spans="1:35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</row>
    <row r="944" spans="1:35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</row>
    <row r="945" spans="1:35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</row>
    <row r="946" spans="1:35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</row>
    <row r="947" spans="1:35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</row>
    <row r="948" spans="1:35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</row>
    <row r="949" spans="1:35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2024-07-29T08:37:56Z</dcterms:modified>
</cp:coreProperties>
</file>