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9A8F68F-C81B-450A-9F71-3B56173B3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Q57" i="1"/>
  <c r="Q48" i="1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23" i="2"/>
  <c r="C23" i="2"/>
  <c r="G14" i="2"/>
  <c r="C14" i="2"/>
  <c r="G13" i="2"/>
  <c r="C13" i="2"/>
  <c r="G12" i="2"/>
  <c r="C12" i="2"/>
  <c r="G11" i="2"/>
  <c r="C1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23" i="2"/>
  <c r="D23" i="2"/>
  <c r="B23" i="2"/>
  <c r="A23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C9" i="1"/>
  <c r="D9" i="1"/>
  <c r="E35" i="1"/>
  <c r="F35" i="1"/>
  <c r="Q56" i="1"/>
  <c r="Q52" i="1"/>
  <c r="Q55" i="1"/>
  <c r="E22" i="1"/>
  <c r="F22" i="1"/>
  <c r="E24" i="1"/>
  <c r="F24" i="1"/>
  <c r="G24" i="1"/>
  <c r="I24" i="1"/>
  <c r="E26" i="1"/>
  <c r="F26" i="1"/>
  <c r="G26" i="1"/>
  <c r="I26" i="1"/>
  <c r="C17" i="1"/>
  <c r="Q54" i="1"/>
  <c r="Q53" i="1"/>
  <c r="Q51" i="1"/>
  <c r="Q49" i="1"/>
  <c r="Q50" i="1"/>
  <c r="Q21" i="1"/>
  <c r="Q22" i="1"/>
  <c r="Q23" i="1"/>
  <c r="Q24" i="1"/>
  <c r="Q25" i="1"/>
  <c r="Q26" i="1"/>
  <c r="Q27" i="1"/>
  <c r="Q28" i="1"/>
  <c r="Q29" i="1"/>
  <c r="Q30" i="1"/>
  <c r="Q32" i="1"/>
  <c r="Q33" i="1"/>
  <c r="Q34" i="1"/>
  <c r="Q35" i="1"/>
  <c r="Q36" i="1"/>
  <c r="Q37" i="1"/>
  <c r="Q38" i="1"/>
  <c r="Q39" i="1"/>
  <c r="Q40" i="1"/>
  <c r="Q42" i="1"/>
  <c r="Q43" i="1"/>
  <c r="Q41" i="1"/>
  <c r="Q45" i="1"/>
  <c r="Q44" i="1"/>
  <c r="Q46" i="1"/>
  <c r="Q47" i="1"/>
  <c r="C7" i="1"/>
  <c r="E57" i="1"/>
  <c r="F57" i="1"/>
  <c r="C8" i="1"/>
  <c r="E30" i="1"/>
  <c r="F30" i="1"/>
  <c r="Q31" i="1"/>
  <c r="E20" i="2"/>
  <c r="G31" i="1"/>
  <c r="H31" i="1"/>
  <c r="E36" i="1"/>
  <c r="F36" i="1"/>
  <c r="E56" i="1"/>
  <c r="F56" i="1"/>
  <c r="E47" i="1"/>
  <c r="F47" i="1"/>
  <c r="E39" i="1"/>
  <c r="F39" i="1"/>
  <c r="G22" i="1"/>
  <c r="I22" i="1"/>
  <c r="E27" i="1"/>
  <c r="F27" i="1"/>
  <c r="E23" i="1"/>
  <c r="F23" i="1"/>
  <c r="G23" i="1"/>
  <c r="I23" i="1"/>
  <c r="G35" i="1"/>
  <c r="I35" i="1"/>
  <c r="E33" i="1"/>
  <c r="F33" i="1"/>
  <c r="G33" i="1"/>
  <c r="I33" i="1"/>
  <c r="E53" i="1"/>
  <c r="F53" i="1"/>
  <c r="G46" i="1"/>
  <c r="I46" i="1"/>
  <c r="E44" i="1"/>
  <c r="F44" i="1"/>
  <c r="E31" i="1"/>
  <c r="F31" i="1"/>
  <c r="E29" i="1"/>
  <c r="F29" i="1"/>
  <c r="G29" i="1"/>
  <c r="I29" i="1"/>
  <c r="E50" i="1"/>
  <c r="F50" i="1"/>
  <c r="G50" i="1"/>
  <c r="K50" i="1"/>
  <c r="E41" i="1"/>
  <c r="F41" i="1"/>
  <c r="G41" i="1"/>
  <c r="I41" i="1"/>
  <c r="E55" i="1"/>
  <c r="F55" i="1"/>
  <c r="G55" i="1"/>
  <c r="K55" i="1"/>
  <c r="G49" i="1"/>
  <c r="K49" i="1"/>
  <c r="E46" i="1"/>
  <c r="F46" i="1"/>
  <c r="E38" i="1"/>
  <c r="F38" i="1"/>
  <c r="G38" i="1"/>
  <c r="G27" i="1"/>
  <c r="I27" i="1"/>
  <c r="G34" i="1"/>
  <c r="I34" i="1"/>
  <c r="E32" i="1"/>
  <c r="F32" i="1"/>
  <c r="G32" i="1"/>
  <c r="I32" i="1"/>
  <c r="E52" i="1"/>
  <c r="F52" i="1"/>
  <c r="G52" i="1"/>
  <c r="I52" i="1"/>
  <c r="E43" i="1"/>
  <c r="F43" i="1"/>
  <c r="G43" i="1"/>
  <c r="I43" i="1"/>
  <c r="E25" i="1"/>
  <c r="F25" i="1"/>
  <c r="E21" i="1"/>
  <c r="F21" i="1"/>
  <c r="E37" i="1"/>
  <c r="F37" i="1"/>
  <c r="G37" i="1"/>
  <c r="I37" i="1"/>
  <c r="G30" i="1"/>
  <c r="I30" i="1"/>
  <c r="E28" i="1"/>
  <c r="F28" i="1"/>
  <c r="G28" i="1"/>
  <c r="I28" i="1"/>
  <c r="G51" i="1"/>
  <c r="K51" i="1"/>
  <c r="E49" i="1"/>
  <c r="F49" i="1"/>
  <c r="G42" i="1"/>
  <c r="I42" i="1"/>
  <c r="E40" i="1"/>
  <c r="F40" i="1"/>
  <c r="G40" i="1"/>
  <c r="I40" i="1"/>
  <c r="G57" i="1"/>
  <c r="I57" i="1"/>
  <c r="G25" i="1"/>
  <c r="I25" i="1"/>
  <c r="G36" i="1"/>
  <c r="I36" i="1"/>
  <c r="E34" i="1"/>
  <c r="F34" i="1"/>
  <c r="G56" i="1"/>
  <c r="K56" i="1"/>
  <c r="E54" i="1"/>
  <c r="F54" i="1"/>
  <c r="G54" i="1"/>
  <c r="K54" i="1"/>
  <c r="G47" i="1"/>
  <c r="I47" i="1"/>
  <c r="E45" i="1"/>
  <c r="F45" i="1"/>
  <c r="G45" i="1"/>
  <c r="I45" i="1"/>
  <c r="G39" i="1"/>
  <c r="I39" i="1"/>
  <c r="G53" i="1"/>
  <c r="K53" i="1"/>
  <c r="E51" i="1"/>
  <c r="F51" i="1"/>
  <c r="G44" i="1"/>
  <c r="I44" i="1"/>
  <c r="E42" i="1"/>
  <c r="F42" i="1"/>
  <c r="E48" i="1"/>
  <c r="F48" i="1"/>
  <c r="G48" i="1"/>
  <c r="I48" i="1"/>
  <c r="I38" i="1"/>
  <c r="E19" i="2"/>
  <c r="E17" i="2"/>
  <c r="E14" i="2"/>
  <c r="E16" i="2"/>
  <c r="E11" i="2"/>
  <c r="E22" i="2"/>
  <c r="E15" i="2"/>
  <c r="E18" i="2"/>
  <c r="E23" i="2"/>
  <c r="E13" i="2"/>
  <c r="E21" i="2"/>
  <c r="E12" i="2"/>
  <c r="C11" i="1"/>
  <c r="C12" i="1"/>
  <c r="F15" i="1" l="1"/>
  <c r="O25" i="1"/>
  <c r="O48" i="1"/>
  <c r="O41" i="1"/>
  <c r="O51" i="1"/>
  <c r="O47" i="1"/>
  <c r="O49" i="1"/>
  <c r="O40" i="1"/>
  <c r="O31" i="1"/>
  <c r="O27" i="1"/>
  <c r="O54" i="1"/>
  <c r="O28" i="1"/>
  <c r="O29" i="1"/>
  <c r="O50" i="1"/>
  <c r="O36" i="1"/>
  <c r="O34" i="1"/>
  <c r="O23" i="1"/>
  <c r="O24" i="1"/>
  <c r="O22" i="1"/>
  <c r="O35" i="1"/>
  <c r="O33" i="1"/>
  <c r="O26" i="1"/>
  <c r="C15" i="1"/>
  <c r="O37" i="1"/>
  <c r="O42" i="1"/>
  <c r="O38" i="1"/>
  <c r="O45" i="1"/>
  <c r="O43" i="1"/>
  <c r="O44" i="1"/>
  <c r="O52" i="1"/>
  <c r="O46" i="1"/>
  <c r="O39" i="1"/>
  <c r="O53" i="1"/>
  <c r="O57" i="1"/>
  <c r="O21" i="1"/>
  <c r="O55" i="1"/>
  <c r="O56" i="1"/>
  <c r="O32" i="1"/>
  <c r="O30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<sst xmlns="http://schemas.openxmlformats.org/spreadsheetml/2006/main" count="274" uniqueCount="141">
  <si>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</si>
  <si>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</si>
  <si>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</si>
  <si>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</si>
  <si>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</si>
  <si>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</si>
  <si>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</si>
  <si>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</si>
  <si>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</si>
  <si>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</si>
  <si>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</si>
  <si>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</si>
  <si>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</si>
  <si>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</si>
  <si>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</si>
  <si>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</si>
  <si>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</si>
  <si>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</si>
  <si>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</si>
  <si>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</si>
  <si>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</si>
  <si>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</si>
  <si>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</si>
  <si>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</si>
  <si>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</si>
  <si>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</si>
  <si>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</si>
  <si>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</si>
  <si>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</si>
  <si>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</si>
  <si>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</t>
  </si>
  <si>
    <t>S</t>
  </si>
  <si>
    <t>Paschke A</t>
  </si>
  <si>
    <t>BBSAG Bull.39</t>
  </si>
  <si>
    <t>BBSAG Bull.40</t>
  </si>
  <si>
    <t>BBSAG Bull.41</t>
  </si>
  <si>
    <t>BBSAG Bull.45</t>
  </si>
  <si>
    <t>BBSAG Bull.46</t>
  </si>
  <si>
    <t>BBSAG Bull.52</t>
  </si>
  <si>
    <t>BBSAG Bull.56</t>
  </si>
  <si>
    <t>BBSAG Bull.57</t>
  </si>
  <si>
    <t>BBSAG Bull.58</t>
  </si>
  <si>
    <t>BBSAG Bull.63</t>
  </si>
  <si>
    <t>BBSAG Bull.94</t>
  </si>
  <si>
    <t>BBSAG Bull.100</t>
  </si>
  <si>
    <t>BBSAG Bull.103</t>
  </si>
  <si>
    <t>BBSAG Bull.112</t>
  </si>
  <si>
    <t>BBSAG Bull.111</t>
  </si>
  <si>
    <t>BBSAG Bull.118</t>
  </si>
  <si>
    <t>bad?</t>
  </si>
  <si>
    <t>IBVS 5543</t>
  </si>
  <si>
    <t>I</t>
  </si>
  <si>
    <t>II</t>
  </si>
  <si>
    <t>IBVS 5603</t>
  </si>
  <si>
    <t>E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</si>
  <si>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</si>
  <si>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</si>
  <si>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</si>
  <si>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</si>
  <si>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</si>
  <si>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</si>
  <si>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5871</t>
  </si>
  <si>
    <t>IBVS 5945</t>
  </si>
  <si>
    <t>Add cycle</t>
  </si>
  <si>
    <t>Old Cycle</t>
  </si>
  <si>
    <t>IBVS 5960</t>
  </si>
  <si>
    <t>IBVS 6011</t>
  </si>
  <si>
    <t>ZZ Eri / GSC 5315-1740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</si>
  <si>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</si>
  <si>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</si>
  <si>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</si>
  <si>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</si>
  <si>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</si>
  <si>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</si>
  <si>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</si>
  <si>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</si>
  <si>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</si>
  <si>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</si>
  <si>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2448972.407 </t>
  </si>
  <si>
    <t> 15.12.1992 21:46 </t>
  </si>
  <si>
    <t> -0.012 </t>
  </si>
  <si>
    <t>E </t>
  </si>
  <si>
    <t>?</t>
  </si>
  <si>
    <t> A.Paschke </t>
  </si>
  <si>
    <t> BBS 103 </t>
  </si>
  <si>
    <t>2450045.367 </t>
  </si>
  <si>
    <t> 23.11.1995 20:48 </t>
  </si>
  <si>
    <t> -0.017 </t>
  </si>
  <si>
    <t> BBS 112 </t>
  </si>
  <si>
    <t>2450046.502 </t>
  </si>
  <si>
    <t> 25.11.1995 00:02 </t>
  </si>
  <si>
    <t>2450845.291 </t>
  </si>
  <si>
    <t> 31.01.1998 18:59 </t>
  </si>
  <si>
    <t> -0.014 </t>
  </si>
  <si>
    <t> BBS 118 </t>
  </si>
  <si>
    <t>2451561.354 </t>
  </si>
  <si>
    <t> 17.01.2000 20:29 </t>
  </si>
  <si>
    <t> BBS 123 </t>
  </si>
  <si>
    <t>2452693.320 </t>
  </si>
  <si>
    <t> 22.02.2003 19:40 </t>
  </si>
  <si>
    <t> -0.007 </t>
  </si>
  <si>
    <t> BBS 130 </t>
  </si>
  <si>
    <t>2452938.552 </t>
  </si>
  <si>
    <t> 26.10.2003 01:14 </t>
  </si>
  <si>
    <t> -0.018 </t>
  </si>
  <si>
    <t>2453281.8984 </t>
  </si>
  <si>
    <t> 03.10.2004 09:33 </t>
  </si>
  <si>
    <t> -0.0111 </t>
  </si>
  <si>
    <t> S.Dvorak </t>
  </si>
  <si>
    <t>IBVS 5603 </t>
  </si>
  <si>
    <t>2454489.352 </t>
  </si>
  <si>
    <t> 23.01.2008 20:26 </t>
  </si>
  <si>
    <t> -0.011 </t>
  </si>
  <si>
    <t>C </t>
  </si>
  <si>
    <t>o</t>
  </si>
  <si>
    <t>OEJV 0116 </t>
  </si>
  <si>
    <t>2454756.9746 </t>
  </si>
  <si>
    <t> 17.10.2008 11:23 </t>
  </si>
  <si>
    <t> -0.0077 </t>
  </si>
  <si>
    <t> R.Diethelm </t>
  </si>
  <si>
    <t>IBVS 5871 </t>
  </si>
  <si>
    <t>2455240.6724 </t>
  </si>
  <si>
    <t> 13.02.2010 04:08 </t>
  </si>
  <si>
    <t> -0.0144 </t>
  </si>
  <si>
    <t>IBVS 5945 </t>
  </si>
  <si>
    <t>2455502.8724 </t>
  </si>
  <si>
    <t> 02.11.2010 08:56 </t>
  </si>
  <si>
    <t> -0.0094 </t>
  </si>
  <si>
    <t>IBVS 5960 </t>
  </si>
  <si>
    <t>2455869.9425 </t>
  </si>
  <si>
    <t> 04.11.2011 10:37 </t>
  </si>
  <si>
    <t> -0.0122 </t>
  </si>
  <si>
    <t>IBVS 6011 </t>
  </si>
  <si>
    <t>BAD?</t>
  </si>
  <si>
    <t>OEJV 0116</t>
  </si>
  <si>
    <t xml:space="preserve">Mag </t>
  </si>
  <si>
    <t>Next ToM-P</t>
  </si>
  <si>
    <t>Next ToM-S</t>
  </si>
  <si>
    <t>13.90-15.00</t>
  </si>
  <si>
    <t>VSX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</si>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</sst>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4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6" fillId="0" borderId="0" xfId="0" applyFont="1" applyAlignment="1"/>
    <xf numFmtId="0" fontId="0" fillId="0" borderId="18" xfId="0" applyBorder="1">
      <alignment vertical="top"/>
    </xf>
    <xf numFmtId="0" fontId="0" fillId="25" borderId="19" xfId="0" applyFill="1" applyBorder="1" applyAlignment="1">
      <alignment horizontal="right" vertical="center"/>
    </xf>
    <xf numFmtId="0" fontId="6" fillId="25" borderId="20" xfId="0" applyFont="1" applyFill="1" applyBorder="1" applyAlignment="1">
      <alignment horizontal="center" vertical="center"/>
    </xf>
    <xf numFmtId="0" fontId="37" fillId="0" borderId="22" xfId="0" applyFont="1" applyBorder="1" applyAlignment="1">
      <alignment horizontal="right" vertical="center"/>
    </xf>
    <xf numFmtId="0" fontId="36" fillId="0" borderId="22" xfId="0" applyFont="1" applyBorder="1" applyAlignment="1">
      <alignment horizontal="right" vertical="center"/>
    </xf>
    <xf numFmtId="22" fontId="36" fillId="0" borderId="22" xfId="0" applyNumberFormat="1" applyFont="1" applyBorder="1" applyAlignment="1">
      <alignment horizontal="right" vertical="center"/>
    </xf>
    <xf numFmtId="22" fontId="36" fillId="0" borderId="24" xfId="0" applyNumberFormat="1" applyFont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Eri - O-C Diagr.</a:t>
            </a:r>
          </a:p>
        </c:rich>
      </c:tx>
      <c:layout>
        <c:manualLayout>
          <c:xMode val="edge"/>
          <c:yMode val="edge"/>
          <c:x val="0.4033152071460680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0947610219113"/>
          <c:y val="0.14769252958613219"/>
          <c:w val="0.8342547062858159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9-4780-ADC4-6486242AE6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3.4659000011743046E-3</c:v>
                </c:pt>
                <c:pt idx="2">
                  <c:v>5.3453000000445172E-3</c:v>
                </c:pt>
                <c:pt idx="3">
                  <c:v>1.3804999980493449E-3</c:v>
                </c:pt>
                <c:pt idx="4">
                  <c:v>1.400889999786159E-2</c:v>
                </c:pt>
                <c:pt idx="5">
                  <c:v>8.4468999993987381E-3</c:v>
                </c:pt>
                <c:pt idx="6">
                  <c:v>3.5123999987263232E-3</c:v>
                </c:pt>
                <c:pt idx="7">
                  <c:v>-1.4964950001740362E-2</c:v>
                </c:pt>
                <c:pt idx="8">
                  <c:v>2.2673249994113576E-2</c:v>
                </c:pt>
                <c:pt idx="9">
                  <c:v>-9.9999999656574801E-4</c:v>
                </c:pt>
                <c:pt idx="11">
                  <c:v>3.7939999965601601E-3</c:v>
                </c:pt>
                <c:pt idx="12">
                  <c:v>1.4654550002887845E-2</c:v>
                </c:pt>
                <c:pt idx="13">
                  <c:v>8.5949999993317761E-3</c:v>
                </c:pt>
                <c:pt idx="14">
                  <c:v>-8.8219999452121556E-4</c:v>
                </c:pt>
                <c:pt idx="15">
                  <c:v>-3.7439999869093299E-4</c:v>
                </c:pt>
                <c:pt idx="16">
                  <c:v>-7.2729500025161542E-3</c:v>
                </c:pt>
                <c:pt idx="17">
                  <c:v>-1.0967949994665105E-2</c:v>
                </c:pt>
                <c:pt idx="18">
                  <c:v>-1.0809600003995001E-2</c:v>
                </c:pt>
                <c:pt idx="19">
                  <c:v>-1.1677700000291225E-2</c:v>
                </c:pt>
                <c:pt idx="20">
                  <c:v>-1.6799750002974179E-2</c:v>
                </c:pt>
                <c:pt idx="21">
                  <c:v>-1.6799750002974179E-2</c:v>
                </c:pt>
                <c:pt idx="22">
                  <c:v>-1.6799750002974179E-2</c:v>
                </c:pt>
                <c:pt idx="23">
                  <c:v>-1.1950499996601138E-2</c:v>
                </c:pt>
                <c:pt idx="24">
                  <c:v>-1.1950499996601138E-2</c:v>
                </c:pt>
                <c:pt idx="25">
                  <c:v>-1.1950499996601138E-2</c:v>
                </c:pt>
                <c:pt idx="26">
                  <c:v>-1.3500600005500019E-2</c:v>
                </c:pt>
                <c:pt idx="27">
                  <c:v>-1.4015799999469891E-2</c:v>
                </c:pt>
                <c:pt idx="31">
                  <c:v>-1.0578900000837166E-2</c:v>
                </c:pt>
                <c:pt idx="36">
                  <c:v>-1.222770000458695E-2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9-4780-ADC4-6486242AE6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69-4780-ADC4-6486242AE6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8">
                  <c:v>-7.0070000001578592E-3</c:v>
                </c:pt>
                <c:pt idx="29">
                  <c:v>-1.7719749994284939E-2</c:v>
                </c:pt>
                <c:pt idx="30">
                  <c:v>-1.111759999912465E-2</c:v>
                </c:pt>
                <c:pt idx="32">
                  <c:v>-7.6764999976148829E-3</c:v>
                </c:pt>
                <c:pt idx="33">
                  <c:v>-1.4397499995538965E-2</c:v>
                </c:pt>
                <c:pt idx="34">
                  <c:v>-9.3715000039082952E-3</c:v>
                </c:pt>
                <c:pt idx="35">
                  <c:v>-1.223510000272654E-2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69-4780-ADC4-6486242AE6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69-4780-ADC4-6486242AE6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69-4780-ADC4-6486242AE6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0</c:v>
                  </c:pt>
                  <c:pt idx="18">
                    <c:v>7.0000000000000001E-3</c:v>
                  </c:pt>
                  <c:pt idx="19">
                    <c:v>3.0000000000000001E-3</c:v>
                  </c:pt>
                  <c:pt idx="20">
                    <c:v>0.01</c:v>
                  </c:pt>
                  <c:pt idx="21">
                    <c:v>0.01</c:v>
                  </c:pt>
                  <c:pt idx="22">
                    <c:v>0.01</c:v>
                  </c:pt>
                  <c:pt idx="23">
                    <c:v>0.01</c:v>
                  </c:pt>
                  <c:pt idx="24">
                    <c:v>0.01</c:v>
                  </c:pt>
                  <c:pt idx="25">
                    <c:v>0.01</c:v>
                  </c:pt>
                  <c:pt idx="26">
                    <c:v>3.0000000000000001E-3</c:v>
                  </c:pt>
                  <c:pt idx="27">
                    <c:v>0</c:v>
                  </c:pt>
                  <c:pt idx="28">
                    <c:v>5.0000000000000001E-3</c:v>
                  </c:pt>
                  <c:pt idx="29">
                    <c:v>7.0000000000000001E-3</c:v>
                  </c:pt>
                  <c:pt idx="30">
                    <c:v>2.9999999999999997E-4</c:v>
                  </c:pt>
                  <c:pt idx="31">
                    <c:v>7.0000000000000001E-3</c:v>
                  </c:pt>
                  <c:pt idx="32">
                    <c:v>8.9999999999999998E-4</c:v>
                  </c:pt>
                  <c:pt idx="33">
                    <c:v>1E-3</c:v>
                  </c:pt>
                  <c:pt idx="34">
                    <c:v>5.0000000000000001E-4</c:v>
                  </c:pt>
                  <c:pt idx="35">
                    <c:v>1E-4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69-4780-ADC4-6486242AE6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-1.4461876336884054E-2</c:v>
                </c:pt>
                <c:pt idx="1">
                  <c:v>-1.4460673229216618E-2</c:v>
                </c:pt>
                <c:pt idx="2">
                  <c:v>-1.4460454482367994E-2</c:v>
                </c:pt>
                <c:pt idx="3">
                  <c:v>-1.4458704507578997E-2</c:v>
                </c:pt>
                <c:pt idx="4">
                  <c:v>-1.4439892278597278E-2</c:v>
                </c:pt>
                <c:pt idx="5">
                  <c:v>-1.4380830629468625E-2</c:v>
                </c:pt>
                <c:pt idx="6">
                  <c:v>-1.4368252685672709E-2</c:v>
                </c:pt>
                <c:pt idx="7">
                  <c:v>-1.4365573036777057E-2</c:v>
                </c:pt>
                <c:pt idx="8">
                  <c:v>-1.4364916796231184E-2</c:v>
                </c:pt>
                <c:pt idx="9">
                  <c:v>-1.4356440355846978E-2</c:v>
                </c:pt>
                <c:pt idx="10">
                  <c:v>-1.4356440355846978E-2</c:v>
                </c:pt>
                <c:pt idx="11">
                  <c:v>-1.4354252887360731E-2</c:v>
                </c:pt>
                <c:pt idx="12">
                  <c:v>-1.426330888504504E-2</c:v>
                </c:pt>
                <c:pt idx="13">
                  <c:v>-1.4208786233025348E-2</c:v>
                </c:pt>
                <c:pt idx="14">
                  <c:v>-1.4195223928410621E-2</c:v>
                </c:pt>
                <c:pt idx="15">
                  <c:v>-1.4176192952580277E-2</c:v>
                </c:pt>
                <c:pt idx="16">
                  <c:v>-1.4107451755399984E-2</c:v>
                </c:pt>
                <c:pt idx="17">
                  <c:v>-1.3489491908035382E-2</c:v>
                </c:pt>
                <c:pt idx="18">
                  <c:v>-1.3302955532870721E-2</c:v>
                </c:pt>
                <c:pt idx="19">
                  <c:v>-1.3212503710964434E-2</c:v>
                </c:pt>
                <c:pt idx="20">
                  <c:v>-1.2952905888359144E-2</c:v>
                </c:pt>
                <c:pt idx="21">
                  <c:v>-1.2952905888359144E-2</c:v>
                </c:pt>
                <c:pt idx="22">
                  <c:v>-1.2952905888359144E-2</c:v>
                </c:pt>
                <c:pt idx="23">
                  <c:v>-1.2952632454798364E-2</c:v>
                </c:pt>
                <c:pt idx="24">
                  <c:v>-1.2952632454798364E-2</c:v>
                </c:pt>
                <c:pt idx="25">
                  <c:v>-1.2952632454798364E-2</c:v>
                </c:pt>
                <c:pt idx="26">
                  <c:v>-1.2759369614038497E-2</c:v>
                </c:pt>
                <c:pt idx="27">
                  <c:v>-1.2586122109927782E-2</c:v>
                </c:pt>
                <c:pt idx="28">
                  <c:v>-1.2312251055449737E-2</c:v>
                </c:pt>
                <c:pt idx="29">
                  <c:v>-1.2252915972760303E-2</c:v>
                </c:pt>
                <c:pt idx="30">
                  <c:v>-1.2169846856995096E-2</c:v>
                </c:pt>
                <c:pt idx="31">
                  <c:v>-1.1877710440656893E-2</c:v>
                </c:pt>
                <c:pt idx="32">
                  <c:v>-1.1812961373464E-2</c:v>
                </c:pt>
                <c:pt idx="33">
                  <c:v>-1.1695931809449819E-2</c:v>
                </c:pt>
                <c:pt idx="34">
                  <c:v>-1.1632495223348673E-2</c:v>
                </c:pt>
                <c:pt idx="35">
                  <c:v>-1.1543684002807071E-2</c:v>
                </c:pt>
                <c:pt idx="36">
                  <c:v>-1.1189095361186532E-2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69-4780-ADC4-6486242AE63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-964</c:v>
                </c:pt>
                <c:pt idx="1">
                  <c:v>-953</c:v>
                </c:pt>
                <c:pt idx="2">
                  <c:v>-951</c:v>
                </c:pt>
                <c:pt idx="3">
                  <c:v>-935</c:v>
                </c:pt>
                <c:pt idx="4">
                  <c:v>-763</c:v>
                </c:pt>
                <c:pt idx="5">
                  <c:v>-223</c:v>
                </c:pt>
                <c:pt idx="6">
                  <c:v>-108</c:v>
                </c:pt>
                <c:pt idx="7">
                  <c:v>-83.5</c:v>
                </c:pt>
                <c:pt idx="8">
                  <c:v>-77.5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851.5</c:v>
                </c:pt>
                <c:pt idx="13">
                  <c:v>1350</c:v>
                </c:pt>
                <c:pt idx="14">
                  <c:v>1474</c:v>
                </c:pt>
                <c:pt idx="15">
                  <c:v>1648</c:v>
                </c:pt>
                <c:pt idx="16">
                  <c:v>2276.5</c:v>
                </c:pt>
                <c:pt idx="17">
                  <c:v>7926.5</c:v>
                </c:pt>
                <c:pt idx="18">
                  <c:v>9632</c:v>
                </c:pt>
                <c:pt idx="19">
                  <c:v>10459</c:v>
                </c:pt>
                <c:pt idx="20">
                  <c:v>12832.5</c:v>
                </c:pt>
                <c:pt idx="21">
                  <c:v>12832.5</c:v>
                </c:pt>
                <c:pt idx="22">
                  <c:v>12832.5</c:v>
                </c:pt>
                <c:pt idx="23">
                  <c:v>12835</c:v>
                </c:pt>
                <c:pt idx="24">
                  <c:v>12835</c:v>
                </c:pt>
                <c:pt idx="25">
                  <c:v>12835</c:v>
                </c:pt>
                <c:pt idx="26">
                  <c:v>14602</c:v>
                </c:pt>
                <c:pt idx="27">
                  <c:v>16186</c:v>
                </c:pt>
                <c:pt idx="28">
                  <c:v>18690</c:v>
                </c:pt>
                <c:pt idx="29">
                  <c:v>19232.5</c:v>
                </c:pt>
                <c:pt idx="30">
                  <c:v>19992</c:v>
                </c:pt>
                <c:pt idx="31">
                  <c:v>22663</c:v>
                </c:pt>
                <c:pt idx="32">
                  <c:v>23255</c:v>
                </c:pt>
                <c:pt idx="33">
                  <c:v>24325</c:v>
                </c:pt>
                <c:pt idx="34">
                  <c:v>24905</c:v>
                </c:pt>
                <c:pt idx="35">
                  <c:v>25717</c:v>
                </c:pt>
                <c:pt idx="36">
                  <c:v>28959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7.2129200001654681E-2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69-4780-ADC4-6486242AE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399504"/>
        <c:axId val="1"/>
      </c:scatterChart>
      <c:valAx>
        <c:axId val="959399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621684720349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96132596685082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399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94489639071359"/>
          <c:y val="0.92000129214617399"/>
          <c:w val="0.6767960151389916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38100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485CBA-2EB0-8B60-4ACA-1CAB337C6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var.astro.cz/oejv/issues/oejv0116.pdf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66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67</v>
      </c>
    </row>
    <row r="2" spans="1:6" x14ac:dyDescent="0.2">
      <c r="A2" t="s">
        <v>25</v>
      </c>
      <c r="B2" s="12" t="s">
        <v>140</v>
      </c>
    </row>
    <row r="4" spans="1:6" ht="14.25" thickTop="1" thickBot="1" x14ac:dyDescent="0.25">
      <c r="A4" s="5" t="s">
        <v>1</v>
      </c>
      <c r="C4" s="2">
        <v>44244.32</v>
      </c>
      <c r="D4" s="3">
        <v>0.45206030000000003</v>
      </c>
    </row>
    <row r="5" spans="1:6" ht="13.5" thickTop="1" x14ac:dyDescent="0.2">
      <c r="A5" s="22" t="s">
        <v>56</v>
      </c>
      <c r="B5" s="8"/>
      <c r="C5" s="23">
        <v>-9.5</v>
      </c>
      <c r="D5" s="8" t="s">
        <v>57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44244.32</v>
      </c>
      <c r="D7" s="63" t="s">
        <v>139</v>
      </c>
    </row>
    <row r="8" spans="1:6" x14ac:dyDescent="0.2">
      <c r="A8" t="s">
        <v>4</v>
      </c>
      <c r="C8">
        <f>+D4</f>
        <v>0.45206030000000003</v>
      </c>
      <c r="D8" s="63" t="s">
        <v>139</v>
      </c>
    </row>
    <row r="9" spans="1:6" x14ac:dyDescent="0.2">
      <c r="A9" s="34" t="s">
        <v>60</v>
      </c>
      <c r="B9" s="35">
        <v>38</v>
      </c>
      <c r="C9" s="25" t="str">
        <f>"F"&amp;B9</f>
        <v>F38</v>
      </c>
      <c r="D9" s="26" t="str">
        <f>"G"&amp;B9</f>
        <v>G38</v>
      </c>
    </row>
    <row r="10" spans="1:6" ht="13.5" thickBot="1" x14ac:dyDescent="0.25">
      <c r="A10" s="8"/>
      <c r="B10" s="8"/>
      <c r="C10" s="4" t="s">
        <v>21</v>
      </c>
      <c r="D10" s="4" t="s">
        <v>22</v>
      </c>
      <c r="E10" s="8"/>
    </row>
    <row r="11" spans="1:6" x14ac:dyDescent="0.2">
      <c r="A11" s="8" t="s">
        <v>17</v>
      </c>
      <c r="B11" s="8"/>
      <c r="C11" s="24">
        <f ca="1">INTERCEPT(INDIRECT($D$9):G992,INDIRECT($C$9):F992)</f>
        <v>-1.4356440355846978E-2</v>
      </c>
      <c r="D11" s="9"/>
      <c r="E11" s="8"/>
    </row>
    <row r="12" spans="1:6" x14ac:dyDescent="0.2">
      <c r="A12" s="8" t="s">
        <v>18</v>
      </c>
      <c r="B12" s="8"/>
      <c r="C12" s="24">
        <f ca="1">SLOPE(INDIRECT($D$9):G992,INDIRECT($C$9):F992)</f>
        <v>1.0937342431231902E-7</v>
      </c>
      <c r="D12" s="9"/>
      <c r="E12" s="65" t="s">
        <v>135</v>
      </c>
      <c r="F12" s="66" t="s">
        <v>138</v>
      </c>
    </row>
    <row r="13" spans="1:6" x14ac:dyDescent="0.2">
      <c r="A13" s="8" t="s">
        <v>20</v>
      </c>
      <c r="B13" s="8"/>
      <c r="C13" s="9" t="s">
        <v>15</v>
      </c>
      <c r="E13" s="71" t="s">
        <v>63</v>
      </c>
      <c r="F13" s="67">
        <v>1</v>
      </c>
    </row>
    <row r="14" spans="1:6" x14ac:dyDescent="0.2">
      <c r="A14" s="8"/>
      <c r="B14" s="8"/>
      <c r="C14" s="8"/>
      <c r="E14" s="71" t="s">
        <v>58</v>
      </c>
      <c r="F14" s="68">
        <f ca="1">NOW()+15018.5+$C$5/24</f>
        <v>60520.870226273146</v>
      </c>
    </row>
    <row r="15" spans="1:6" x14ac:dyDescent="0.2">
      <c r="A15" s="27" t="s">
        <v>19</v>
      </c>
      <c r="B15" s="8"/>
      <c r="C15" s="28">
        <f ca="1">(C7+C11)+(C8+C12)*INT(MAX(F21:F3533))</f>
        <v>57335.523038604639</v>
      </c>
      <c r="E15" s="71" t="s">
        <v>64</v>
      </c>
      <c r="F15" s="68">
        <f ca="1">ROUND(2*($F$14-$C$7)/$C$8,0)/2+$F$13</f>
        <v>36006.5</v>
      </c>
    </row>
    <row r="16" spans="1:6" x14ac:dyDescent="0.2">
      <c r="A16" s="30" t="s">
        <v>5</v>
      </c>
      <c r="B16" s="8"/>
      <c r="C16" s="31">
        <f ca="1">+C8+C12</f>
        <v>0.45206040937342434</v>
      </c>
      <c r="E16" s="71" t="s">
        <v>59</v>
      </c>
      <c r="F16" s="68">
        <f ca="1">ROUND(2*($F$14-$C$15)/$C$16,0)/2+$F$13</f>
        <v>7047.5</v>
      </c>
    </row>
    <row r="17" spans="1:31" ht="13.5" thickBot="1" x14ac:dyDescent="0.25">
      <c r="A17" s="29" t="s">
        <v>55</v>
      </c>
      <c r="B17" s="8"/>
      <c r="C17" s="8">
        <f>COUNT(C21:C2191)</f>
        <v>37</v>
      </c>
      <c r="E17" s="71" t="s">
        <v>136</v>
      </c>
      <c r="F17" s="69">
        <f ca="1">+$C$15+$C$16*$F$16-15018.5-$C$5/24</f>
        <v>45503.314606997184</v>
      </c>
    </row>
    <row r="18" spans="1:31" ht="14.25" thickTop="1" thickBot="1" x14ac:dyDescent="0.25">
      <c r="A18" s="30" t="s">
        <v>6</v>
      </c>
      <c r="B18" s="8"/>
      <c r="C18" s="33">
        <f ca="1">+C15</f>
        <v>57335.523038604639</v>
      </c>
      <c r="D18" s="64">
        <f ca="1">+C16</f>
        <v>0.45206040937342434</v>
      </c>
      <c r="E18" s="72" t="s">
        <v>137</v>
      </c>
      <c r="F18" s="70">
        <f ca="1">+($C$15+$C$16*$F$16)-($C$16/2)-15018.5-$C$5/24</f>
        <v>45503.088576792499</v>
      </c>
    </row>
    <row r="19" spans="1:31" ht="13.5" thickTop="1" x14ac:dyDescent="0.2">
      <c r="E19" s="29"/>
      <c r="F19" s="32"/>
    </row>
    <row r="20" spans="1:3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74</v>
      </c>
      <c r="I20" s="7" t="s">
        <v>77</v>
      </c>
      <c r="J20" s="7" t="s">
        <v>71</v>
      </c>
      <c r="K20" s="7" t="s">
        <v>70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52" t="s">
        <v>133</v>
      </c>
    </row>
    <row r="21" spans="1:31" s="15" customFormat="1" x14ac:dyDescent="0.2">
      <c r="A21" s="15" t="s">
        <v>33</v>
      </c>
      <c r="C21" s="16">
        <v>43808.606</v>
      </c>
      <c r="D21" s="18" t="s">
        <v>49</v>
      </c>
      <c r="E21" s="15">
        <f t="shared" ref="E21:E56" si="0">+(C21-C$7)/C$8</f>
        <v>-963.84044340987236</v>
      </c>
      <c r="F21" s="15">
        <f t="shared" ref="F21:F57" si="1">ROUND(2*E21,0)/2</f>
        <v>-964</v>
      </c>
      <c r="O21" s="15">
        <f t="shared" ref="O21:O56" ca="1" si="2">+C$11+C$12*$F21</f>
        <v>-1.4461876336884054E-2</v>
      </c>
      <c r="Q21" s="17">
        <f t="shared" ref="Q21:Q56" si="3">+C21-15018.5</f>
        <v>28790.106</v>
      </c>
      <c r="U21" s="19">
        <v>7.2129200001654681E-2</v>
      </c>
      <c r="AA21" s="15">
        <v>6</v>
      </c>
      <c r="AC21" s="15" t="s">
        <v>29</v>
      </c>
      <c r="AE21" s="15" t="s">
        <v>30</v>
      </c>
    </row>
    <row r="22" spans="1:31" s="15" customFormat="1" x14ac:dyDescent="0.2">
      <c r="A22" s="15" t="s">
        <v>33</v>
      </c>
      <c r="C22" s="16">
        <v>43813.51</v>
      </c>
      <c r="D22" s="16"/>
      <c r="E22" s="15">
        <f t="shared" si="0"/>
        <v>-952.99233310245927</v>
      </c>
      <c r="F22" s="15">
        <f t="shared" si="1"/>
        <v>-953</v>
      </c>
      <c r="G22" s="15">
        <f t="shared" ref="G22:G56" si="4">+C22-(C$7+F22*C$8)</f>
        <v>3.4659000011743046E-3</v>
      </c>
      <c r="I22" s="15">
        <f t="shared" ref="I22:I30" si="5">+G22</f>
        <v>3.4659000011743046E-3</v>
      </c>
      <c r="O22" s="15">
        <f t="shared" ca="1" si="2"/>
        <v>-1.4460673229216618E-2</v>
      </c>
      <c r="Q22" s="17">
        <f t="shared" si="3"/>
        <v>28795.010000000002</v>
      </c>
      <c r="AA22" s="15">
        <v>10</v>
      </c>
      <c r="AC22" s="15" t="s">
        <v>29</v>
      </c>
      <c r="AE22" s="15" t="s">
        <v>30</v>
      </c>
    </row>
    <row r="23" spans="1:31" s="15" customFormat="1" x14ac:dyDescent="0.2">
      <c r="A23" s="15" t="s">
        <v>34</v>
      </c>
      <c r="C23" s="16">
        <v>43814.415999999997</v>
      </c>
      <c r="D23" s="16"/>
      <c r="E23" s="15">
        <f t="shared" si="0"/>
        <v>-950.98817569249559</v>
      </c>
      <c r="F23" s="15">
        <f t="shared" si="1"/>
        <v>-951</v>
      </c>
      <c r="G23" s="15">
        <f t="shared" si="4"/>
        <v>5.3453000000445172E-3</v>
      </c>
      <c r="I23" s="15">
        <f t="shared" si="5"/>
        <v>5.3453000000445172E-3</v>
      </c>
      <c r="O23" s="15">
        <f t="shared" ca="1" si="2"/>
        <v>-1.4460454482367994E-2</v>
      </c>
      <c r="Q23" s="17">
        <f t="shared" si="3"/>
        <v>28795.915999999997</v>
      </c>
      <c r="AA23" s="15">
        <v>9</v>
      </c>
      <c r="AC23" s="15" t="s">
        <v>29</v>
      </c>
      <c r="AE23" s="15" t="s">
        <v>30</v>
      </c>
    </row>
    <row r="24" spans="1:31" s="15" customFormat="1" x14ac:dyDescent="0.2">
      <c r="A24" s="15" t="s">
        <v>34</v>
      </c>
      <c r="C24" s="16">
        <v>43821.644999999997</v>
      </c>
      <c r="D24" s="16"/>
      <c r="E24" s="15">
        <f t="shared" si="0"/>
        <v>-934.99694620386458</v>
      </c>
      <c r="F24" s="15">
        <f t="shared" si="1"/>
        <v>-935</v>
      </c>
      <c r="G24" s="15">
        <f t="shared" si="4"/>
        <v>1.3804999980493449E-3</v>
      </c>
      <c r="I24" s="15">
        <f t="shared" si="5"/>
        <v>1.3804999980493449E-3</v>
      </c>
      <c r="O24" s="15">
        <f t="shared" ca="1" si="2"/>
        <v>-1.4458704507578997E-2</v>
      </c>
      <c r="Q24" s="17">
        <f t="shared" si="3"/>
        <v>28803.144999999997</v>
      </c>
      <c r="AA24" s="15">
        <v>10</v>
      </c>
      <c r="AC24" s="15" t="s">
        <v>29</v>
      </c>
      <c r="AE24" s="15" t="s">
        <v>30</v>
      </c>
    </row>
    <row r="25" spans="1:31" s="15" customFormat="1" x14ac:dyDescent="0.2">
      <c r="A25" s="15" t="s">
        <v>35</v>
      </c>
      <c r="C25" s="16">
        <v>43899.411999999997</v>
      </c>
      <c r="D25" s="16"/>
      <c r="E25" s="15">
        <f t="shared" si="0"/>
        <v>-762.96901099256684</v>
      </c>
      <c r="F25" s="15">
        <f t="shared" si="1"/>
        <v>-763</v>
      </c>
      <c r="G25" s="15">
        <f t="shared" si="4"/>
        <v>1.400889999786159E-2</v>
      </c>
      <c r="I25" s="15">
        <f t="shared" si="5"/>
        <v>1.400889999786159E-2</v>
      </c>
      <c r="O25" s="15">
        <f t="shared" ca="1" si="2"/>
        <v>-1.4439892278597278E-2</v>
      </c>
      <c r="Q25" s="17">
        <f t="shared" si="3"/>
        <v>28880.911999999997</v>
      </c>
      <c r="AA25" s="15">
        <v>6</v>
      </c>
      <c r="AC25" s="15" t="s">
        <v>29</v>
      </c>
      <c r="AE25" s="15" t="s">
        <v>30</v>
      </c>
    </row>
    <row r="26" spans="1:31" s="15" customFormat="1" x14ac:dyDescent="0.2">
      <c r="A26" s="15" t="s">
        <v>36</v>
      </c>
      <c r="C26" s="16">
        <v>44143.519</v>
      </c>
      <c r="D26" s="16"/>
      <c r="E26" s="15">
        <f t="shared" si="0"/>
        <v>-222.98131466089694</v>
      </c>
      <c r="F26" s="15">
        <f t="shared" si="1"/>
        <v>-223</v>
      </c>
      <c r="G26" s="15">
        <f t="shared" si="4"/>
        <v>8.4468999993987381E-3</v>
      </c>
      <c r="I26" s="15">
        <f t="shared" si="5"/>
        <v>8.4468999993987381E-3</v>
      </c>
      <c r="O26" s="15">
        <f t="shared" ca="1" si="2"/>
        <v>-1.4380830629468625E-2</v>
      </c>
      <c r="Q26" s="17">
        <f t="shared" si="3"/>
        <v>29125.019</v>
      </c>
      <c r="AA26" s="15">
        <v>6</v>
      </c>
      <c r="AC26" s="15" t="s">
        <v>29</v>
      </c>
      <c r="AE26" s="15" t="s">
        <v>30</v>
      </c>
    </row>
    <row r="27" spans="1:31" s="15" customFormat="1" x14ac:dyDescent="0.2">
      <c r="A27" s="15" t="s">
        <v>36</v>
      </c>
      <c r="C27" s="16">
        <v>44195.500999999997</v>
      </c>
      <c r="D27" s="16"/>
      <c r="E27" s="15">
        <f t="shared" si="0"/>
        <v>-107.99223024008775</v>
      </c>
      <c r="F27" s="15">
        <f t="shared" si="1"/>
        <v>-108</v>
      </c>
      <c r="G27" s="15">
        <f t="shared" si="4"/>
        <v>3.5123999987263232E-3</v>
      </c>
      <c r="I27" s="15">
        <f t="shared" si="5"/>
        <v>3.5123999987263232E-3</v>
      </c>
      <c r="O27" s="15">
        <f t="shared" ca="1" si="2"/>
        <v>-1.4368252685672709E-2</v>
      </c>
      <c r="Q27" s="17">
        <f t="shared" si="3"/>
        <v>29177.000999999997</v>
      </c>
      <c r="AA27" s="15">
        <v>6</v>
      </c>
      <c r="AC27" s="15" t="s">
        <v>29</v>
      </c>
      <c r="AE27" s="15" t="s">
        <v>30</v>
      </c>
    </row>
    <row r="28" spans="1:31" s="15" customFormat="1" x14ac:dyDescent="0.2">
      <c r="A28" s="15" t="s">
        <v>36</v>
      </c>
      <c r="B28" s="15" t="s">
        <v>31</v>
      </c>
      <c r="C28" s="16">
        <v>44206.557999999997</v>
      </c>
      <c r="D28" s="16"/>
      <c r="E28" s="15">
        <f t="shared" si="0"/>
        <v>-83.533103880173599</v>
      </c>
      <c r="F28" s="15">
        <f t="shared" si="1"/>
        <v>-83.5</v>
      </c>
      <c r="G28" s="15">
        <f t="shared" si="4"/>
        <v>-1.4964950001740362E-2</v>
      </c>
      <c r="I28" s="15">
        <f t="shared" si="5"/>
        <v>-1.4964950001740362E-2</v>
      </c>
      <c r="O28" s="15">
        <f t="shared" ca="1" si="2"/>
        <v>-1.4365573036777057E-2</v>
      </c>
      <c r="Q28" s="17">
        <f t="shared" si="3"/>
        <v>29188.057999999997</v>
      </c>
      <c r="AA28" s="15">
        <v>6</v>
      </c>
      <c r="AC28" s="15" t="s">
        <v>29</v>
      </c>
      <c r="AE28" s="15" t="s">
        <v>30</v>
      </c>
    </row>
    <row r="29" spans="1:31" s="15" customFormat="1" x14ac:dyDescent="0.2">
      <c r="A29" s="15" t="s">
        <v>37</v>
      </c>
      <c r="B29" s="15" t="s">
        <v>31</v>
      </c>
      <c r="C29" s="16">
        <v>44209.307999999997</v>
      </c>
      <c r="D29" s="16"/>
      <c r="E29" s="15">
        <f t="shared" si="0"/>
        <v>-77.44984463356424</v>
      </c>
      <c r="F29" s="15">
        <f t="shared" si="1"/>
        <v>-77.5</v>
      </c>
      <c r="G29" s="15">
        <f t="shared" si="4"/>
        <v>2.2673249994113576E-2</v>
      </c>
      <c r="I29" s="15">
        <f t="shared" si="5"/>
        <v>2.2673249994113576E-2</v>
      </c>
      <c r="O29" s="15">
        <f t="shared" ca="1" si="2"/>
        <v>-1.4364916796231184E-2</v>
      </c>
      <c r="Q29" s="17">
        <f t="shared" si="3"/>
        <v>29190.807999999997</v>
      </c>
      <c r="AA29" s="15">
        <v>8</v>
      </c>
      <c r="AC29" s="15" t="s">
        <v>29</v>
      </c>
      <c r="AE29" s="15" t="s">
        <v>30</v>
      </c>
    </row>
    <row r="30" spans="1:31" s="15" customFormat="1" x14ac:dyDescent="0.2">
      <c r="A30" s="15" t="s">
        <v>37</v>
      </c>
      <c r="C30" s="16">
        <v>44244.319000000003</v>
      </c>
      <c r="D30" s="16"/>
      <c r="E30" s="15">
        <f t="shared" si="0"/>
        <v>-2.2120942638974225E-3</v>
      </c>
      <c r="F30" s="15">
        <f t="shared" si="1"/>
        <v>0</v>
      </c>
      <c r="G30" s="15">
        <f t="shared" si="4"/>
        <v>-9.9999999656574801E-4</v>
      </c>
      <c r="I30" s="15">
        <f t="shared" si="5"/>
        <v>-9.9999999656574801E-4</v>
      </c>
      <c r="O30" s="15">
        <f t="shared" ca="1" si="2"/>
        <v>-1.4356440355846978E-2</v>
      </c>
      <c r="Q30" s="17">
        <f t="shared" si="3"/>
        <v>29225.819000000003</v>
      </c>
      <c r="AA30" s="15">
        <v>7</v>
      </c>
      <c r="AC30" s="15" t="s">
        <v>29</v>
      </c>
      <c r="AE30" s="15" t="s">
        <v>30</v>
      </c>
    </row>
    <row r="31" spans="1:31" s="15" customFormat="1" x14ac:dyDescent="0.2">
      <c r="A31" s="15" t="s">
        <v>13</v>
      </c>
      <c r="C31" s="16">
        <v>44244.32</v>
      </c>
      <c r="D31" s="16" t="s">
        <v>15</v>
      </c>
      <c r="E31" s="15">
        <f t="shared" si="0"/>
        <v>0</v>
      </c>
      <c r="F31" s="15">
        <f t="shared" si="1"/>
        <v>0</v>
      </c>
      <c r="G31" s="15">
        <f t="shared" si="4"/>
        <v>0</v>
      </c>
      <c r="H31" s="15">
        <f>+G31</f>
        <v>0</v>
      </c>
      <c r="O31" s="15">
        <f t="shared" ca="1" si="2"/>
        <v>-1.4356440355846978E-2</v>
      </c>
      <c r="Q31" s="17">
        <f t="shared" si="3"/>
        <v>29225.82</v>
      </c>
    </row>
    <row r="32" spans="1:31" s="15" customFormat="1" x14ac:dyDescent="0.2">
      <c r="A32" s="15" t="s">
        <v>37</v>
      </c>
      <c r="C32" s="16">
        <v>44253.364999999998</v>
      </c>
      <c r="D32" s="16"/>
      <c r="E32" s="15">
        <f t="shared" si="0"/>
        <v>20.008392685662187</v>
      </c>
      <c r="F32" s="15">
        <f t="shared" si="1"/>
        <v>20</v>
      </c>
      <c r="G32" s="15">
        <f t="shared" si="4"/>
        <v>3.7939999965601601E-3</v>
      </c>
      <c r="I32" s="15">
        <f t="shared" ref="I32:I48" si="6">+G32</f>
        <v>3.7939999965601601E-3</v>
      </c>
      <c r="O32" s="15">
        <f t="shared" ca="1" si="2"/>
        <v>-1.4354252887360731E-2</v>
      </c>
      <c r="Q32" s="17">
        <f t="shared" si="3"/>
        <v>29234.864999999998</v>
      </c>
      <c r="AA32" s="15">
        <v>6</v>
      </c>
      <c r="AC32" s="15" t="s">
        <v>29</v>
      </c>
      <c r="AE32" s="15" t="s">
        <v>30</v>
      </c>
    </row>
    <row r="33" spans="1:31" s="15" customFormat="1" x14ac:dyDescent="0.2">
      <c r="A33" s="15" t="s">
        <v>38</v>
      </c>
      <c r="B33" s="15" t="s">
        <v>31</v>
      </c>
      <c r="C33" s="16">
        <v>44629.264000000003</v>
      </c>
      <c r="D33" s="16"/>
      <c r="E33" s="15">
        <f t="shared" si="0"/>
        <v>851.53241724611325</v>
      </c>
      <c r="F33" s="15">
        <f t="shared" si="1"/>
        <v>851.5</v>
      </c>
      <c r="G33" s="15">
        <f t="shared" si="4"/>
        <v>1.4654550002887845E-2</v>
      </c>
      <c r="I33" s="15">
        <f t="shared" si="6"/>
        <v>1.4654550002887845E-2</v>
      </c>
      <c r="O33" s="15">
        <f t="shared" ca="1" si="2"/>
        <v>-1.426330888504504E-2</v>
      </c>
      <c r="Q33" s="17">
        <f t="shared" si="3"/>
        <v>29610.764000000003</v>
      </c>
      <c r="AA33" s="15">
        <v>6</v>
      </c>
      <c r="AC33" s="15" t="s">
        <v>29</v>
      </c>
      <c r="AE33" s="15" t="s">
        <v>30</v>
      </c>
    </row>
    <row r="34" spans="1:31" s="15" customFormat="1" x14ac:dyDescent="0.2">
      <c r="A34" s="15" t="s">
        <v>39</v>
      </c>
      <c r="C34" s="16">
        <v>44854.61</v>
      </c>
      <c r="D34" s="16"/>
      <c r="E34" s="15">
        <f t="shared" si="0"/>
        <v>1350.0190129502653</v>
      </c>
      <c r="F34" s="15">
        <f t="shared" si="1"/>
        <v>1350</v>
      </c>
      <c r="G34" s="15">
        <f t="shared" si="4"/>
        <v>8.5949999993317761E-3</v>
      </c>
      <c r="I34" s="15">
        <f t="shared" si="6"/>
        <v>8.5949999993317761E-3</v>
      </c>
      <c r="O34" s="15">
        <f t="shared" ca="1" si="2"/>
        <v>-1.4208786233025348E-2</v>
      </c>
      <c r="Q34" s="17">
        <f t="shared" si="3"/>
        <v>29836.11</v>
      </c>
      <c r="AA34" s="15">
        <v>6</v>
      </c>
      <c r="AC34" s="15" t="s">
        <v>29</v>
      </c>
      <c r="AE34" s="15" t="s">
        <v>30</v>
      </c>
    </row>
    <row r="35" spans="1:31" s="15" customFormat="1" x14ac:dyDescent="0.2">
      <c r="A35" s="15" t="s">
        <v>40</v>
      </c>
      <c r="C35" s="16">
        <v>44910.656000000003</v>
      </c>
      <c r="D35" s="16"/>
      <c r="E35" s="15">
        <f t="shared" si="0"/>
        <v>1473.9980484904402</v>
      </c>
      <c r="F35" s="15">
        <f t="shared" si="1"/>
        <v>1474</v>
      </c>
      <c r="G35" s="15">
        <f t="shared" si="4"/>
        <v>-8.8219999452121556E-4</v>
      </c>
      <c r="I35" s="15">
        <f t="shared" si="6"/>
        <v>-8.8219999452121556E-4</v>
      </c>
      <c r="O35" s="15">
        <f t="shared" ca="1" si="2"/>
        <v>-1.4195223928410621E-2</v>
      </c>
      <c r="Q35" s="17">
        <f t="shared" si="3"/>
        <v>29892.156000000003</v>
      </c>
      <c r="AA35" s="15">
        <v>8</v>
      </c>
      <c r="AC35" s="15" t="s">
        <v>29</v>
      </c>
      <c r="AE35" s="15" t="s">
        <v>30</v>
      </c>
    </row>
    <row r="36" spans="1:31" s="15" customFormat="1" x14ac:dyDescent="0.2">
      <c r="A36" s="15" t="s">
        <v>41</v>
      </c>
      <c r="C36" s="16">
        <v>44989.315000000002</v>
      </c>
      <c r="D36" s="16"/>
      <c r="E36" s="15">
        <f t="shared" si="0"/>
        <v>1647.9991717919104</v>
      </c>
      <c r="F36" s="15">
        <f t="shared" si="1"/>
        <v>1648</v>
      </c>
      <c r="G36" s="15">
        <f t="shared" si="4"/>
        <v>-3.7439999869093299E-4</v>
      </c>
      <c r="I36" s="15">
        <f t="shared" si="6"/>
        <v>-3.7439999869093299E-4</v>
      </c>
      <c r="O36" s="15">
        <f t="shared" ca="1" si="2"/>
        <v>-1.4176192952580277E-2</v>
      </c>
      <c r="Q36" s="17">
        <f t="shared" si="3"/>
        <v>29970.815000000002</v>
      </c>
      <c r="AA36" s="15">
        <v>6</v>
      </c>
      <c r="AC36" s="15" t="s">
        <v>29</v>
      </c>
      <c r="AE36" s="15" t="s">
        <v>30</v>
      </c>
    </row>
    <row r="37" spans="1:31" s="15" customFormat="1" x14ac:dyDescent="0.2">
      <c r="A37" s="15" t="s">
        <v>42</v>
      </c>
      <c r="B37" s="15" t="s">
        <v>31</v>
      </c>
      <c r="C37" s="16">
        <v>45273.428</v>
      </c>
      <c r="D37" s="16"/>
      <c r="E37" s="15">
        <f t="shared" si="0"/>
        <v>2276.4839115489685</v>
      </c>
      <c r="F37" s="15">
        <f t="shared" si="1"/>
        <v>2276.5</v>
      </c>
      <c r="G37" s="15">
        <f t="shared" si="4"/>
        <v>-7.2729500025161542E-3</v>
      </c>
      <c r="I37" s="15">
        <f t="shared" si="6"/>
        <v>-7.2729500025161542E-3</v>
      </c>
      <c r="O37" s="15">
        <f t="shared" ca="1" si="2"/>
        <v>-1.4107451755399984E-2</v>
      </c>
      <c r="Q37" s="17">
        <f t="shared" si="3"/>
        <v>30254.928</v>
      </c>
      <c r="AA37" s="15">
        <v>4</v>
      </c>
      <c r="AC37" s="15" t="s">
        <v>29</v>
      </c>
      <c r="AE37" s="15" t="s">
        <v>30</v>
      </c>
    </row>
    <row r="38" spans="1:31" s="15" customFormat="1" x14ac:dyDescent="0.2">
      <c r="A38" s="15" t="s">
        <v>43</v>
      </c>
      <c r="B38" s="15" t="s">
        <v>31</v>
      </c>
      <c r="C38" s="16">
        <v>47827.565000000002</v>
      </c>
      <c r="D38" s="16"/>
      <c r="E38" s="15">
        <f t="shared" si="0"/>
        <v>7926.47573786064</v>
      </c>
      <c r="F38" s="15">
        <f t="shared" si="1"/>
        <v>7926.5</v>
      </c>
      <c r="G38" s="15">
        <f t="shared" si="4"/>
        <v>-1.0967949994665105E-2</v>
      </c>
      <c r="I38" s="15">
        <f t="shared" si="6"/>
        <v>-1.0967949994665105E-2</v>
      </c>
      <c r="O38" s="15">
        <f t="shared" ca="1" si="2"/>
        <v>-1.3489491908035382E-2</v>
      </c>
      <c r="Q38" s="17">
        <f t="shared" si="3"/>
        <v>32809.065000000002</v>
      </c>
      <c r="AA38" s="15">
        <v>16</v>
      </c>
      <c r="AC38" s="15" t="s">
        <v>32</v>
      </c>
      <c r="AE38" s="15" t="s">
        <v>30</v>
      </c>
    </row>
    <row r="39" spans="1:31" s="15" customFormat="1" x14ac:dyDescent="0.2">
      <c r="A39" s="15" t="s">
        <v>44</v>
      </c>
      <c r="C39" s="16">
        <v>48598.553999999996</v>
      </c>
      <c r="D39" s="16">
        <v>7.0000000000000001E-3</v>
      </c>
      <c r="E39" s="15">
        <f t="shared" si="0"/>
        <v>9631.9760881457551</v>
      </c>
      <c r="F39" s="15">
        <f t="shared" si="1"/>
        <v>9632</v>
      </c>
      <c r="G39" s="15">
        <f t="shared" si="4"/>
        <v>-1.0809600003995001E-2</v>
      </c>
      <c r="I39" s="15">
        <f t="shared" si="6"/>
        <v>-1.0809600003995001E-2</v>
      </c>
      <c r="O39" s="15">
        <f t="shared" ca="1" si="2"/>
        <v>-1.3302955532870721E-2</v>
      </c>
      <c r="Q39" s="17">
        <f t="shared" si="3"/>
        <v>33580.053999999996</v>
      </c>
      <c r="AA39" s="15">
        <v>26</v>
      </c>
      <c r="AC39" s="15" t="s">
        <v>32</v>
      </c>
      <c r="AE39" s="15" t="s">
        <v>30</v>
      </c>
    </row>
    <row r="40" spans="1:31" s="15" customFormat="1" x14ac:dyDescent="0.2">
      <c r="A40" s="15" t="s">
        <v>45</v>
      </c>
      <c r="C40" s="16">
        <v>48972.406999999999</v>
      </c>
      <c r="D40" s="16">
        <v>3.0000000000000001E-3</v>
      </c>
      <c r="E40" s="15">
        <f t="shared" si="0"/>
        <v>10458.974167826724</v>
      </c>
      <c r="F40" s="15">
        <f t="shared" si="1"/>
        <v>10459</v>
      </c>
      <c r="G40" s="15">
        <f t="shared" si="4"/>
        <v>-1.1677700000291225E-2</v>
      </c>
      <c r="I40" s="15">
        <f t="shared" si="6"/>
        <v>-1.1677700000291225E-2</v>
      </c>
      <c r="O40" s="15">
        <f t="shared" ca="1" si="2"/>
        <v>-1.3212503710964434E-2</v>
      </c>
      <c r="Q40" s="17">
        <f t="shared" si="3"/>
        <v>33953.906999999999</v>
      </c>
      <c r="AA40" s="15">
        <v>15</v>
      </c>
      <c r="AC40" s="15" t="s">
        <v>32</v>
      </c>
      <c r="AE40" s="15" t="s">
        <v>30</v>
      </c>
    </row>
    <row r="41" spans="1:31" s="15" customFormat="1" x14ac:dyDescent="0.2">
      <c r="A41" s="15" t="s">
        <v>47</v>
      </c>
      <c r="B41" s="15" t="s">
        <v>31</v>
      </c>
      <c r="C41" s="16">
        <v>50045.366999999998</v>
      </c>
      <c r="D41" s="16">
        <v>0.01</v>
      </c>
      <c r="E41" s="15">
        <f t="shared" si="0"/>
        <v>12832.462837369259</v>
      </c>
      <c r="F41" s="15">
        <f t="shared" si="1"/>
        <v>12832.5</v>
      </c>
      <c r="G41" s="15">
        <f t="shared" si="4"/>
        <v>-1.6799750002974179E-2</v>
      </c>
      <c r="I41" s="15">
        <f t="shared" si="6"/>
        <v>-1.6799750002974179E-2</v>
      </c>
      <c r="O41" s="15">
        <f t="shared" ca="1" si="2"/>
        <v>-1.2952905888359144E-2</v>
      </c>
      <c r="Q41" s="17">
        <f t="shared" si="3"/>
        <v>35026.866999999998</v>
      </c>
      <c r="AA41" s="15">
        <v>22</v>
      </c>
      <c r="AC41" s="15" t="s">
        <v>32</v>
      </c>
      <c r="AE41" s="15" t="s">
        <v>30</v>
      </c>
    </row>
    <row r="42" spans="1:31" s="15" customFormat="1" x14ac:dyDescent="0.2">
      <c r="A42" s="15" t="s">
        <v>46</v>
      </c>
      <c r="B42" s="15" t="s">
        <v>31</v>
      </c>
      <c r="C42" s="16">
        <v>50045.366999999998</v>
      </c>
      <c r="D42" s="16">
        <v>0.01</v>
      </c>
      <c r="E42" s="15">
        <f t="shared" si="0"/>
        <v>12832.462837369259</v>
      </c>
      <c r="F42" s="15">
        <f t="shared" si="1"/>
        <v>12832.5</v>
      </c>
      <c r="G42" s="15">
        <f t="shared" si="4"/>
        <v>-1.6799750002974179E-2</v>
      </c>
      <c r="I42" s="15">
        <f t="shared" si="6"/>
        <v>-1.6799750002974179E-2</v>
      </c>
      <c r="O42" s="15">
        <f t="shared" ca="1" si="2"/>
        <v>-1.2952905888359144E-2</v>
      </c>
      <c r="Q42" s="17">
        <f t="shared" si="3"/>
        <v>35026.866999999998</v>
      </c>
      <c r="AA42" s="15">
        <v>20</v>
      </c>
      <c r="AC42" s="15" t="s">
        <v>32</v>
      </c>
      <c r="AE42" s="15" t="s">
        <v>30</v>
      </c>
    </row>
    <row r="43" spans="1:31" s="15" customFormat="1" x14ac:dyDescent="0.2">
      <c r="A43" s="15" t="s">
        <v>46</v>
      </c>
      <c r="B43" s="15" t="s">
        <v>31</v>
      </c>
      <c r="C43" s="16">
        <v>50045.366999999998</v>
      </c>
      <c r="D43" s="16">
        <v>0.01</v>
      </c>
      <c r="E43" s="15">
        <f t="shared" si="0"/>
        <v>12832.462837369259</v>
      </c>
      <c r="F43" s="15">
        <f t="shared" si="1"/>
        <v>12832.5</v>
      </c>
      <c r="G43" s="15">
        <f t="shared" si="4"/>
        <v>-1.6799750002974179E-2</v>
      </c>
      <c r="I43" s="15">
        <f t="shared" si="6"/>
        <v>-1.6799750002974179E-2</v>
      </c>
      <c r="O43" s="15">
        <f t="shared" ca="1" si="2"/>
        <v>-1.2952905888359144E-2</v>
      </c>
      <c r="Q43" s="17">
        <f t="shared" si="3"/>
        <v>35026.866999999998</v>
      </c>
      <c r="AA43" s="15">
        <v>20</v>
      </c>
      <c r="AC43" s="15" t="s">
        <v>32</v>
      </c>
      <c r="AE43" s="15" t="s">
        <v>30</v>
      </c>
    </row>
    <row r="44" spans="1:31" s="15" customFormat="1" x14ac:dyDescent="0.2">
      <c r="A44" s="15" t="s">
        <v>47</v>
      </c>
      <c r="C44" s="16">
        <v>50046.502</v>
      </c>
      <c r="D44" s="16">
        <v>0.01</v>
      </c>
      <c r="E44" s="15">
        <f t="shared" si="0"/>
        <v>12834.973564367408</v>
      </c>
      <c r="F44" s="15">
        <f t="shared" si="1"/>
        <v>12835</v>
      </c>
      <c r="G44" s="15">
        <f t="shared" si="4"/>
        <v>-1.1950499996601138E-2</v>
      </c>
      <c r="I44" s="15">
        <f t="shared" si="6"/>
        <v>-1.1950499996601138E-2</v>
      </c>
      <c r="O44" s="15">
        <f t="shared" ca="1" si="2"/>
        <v>-1.2952632454798364E-2</v>
      </c>
      <c r="Q44" s="17">
        <f t="shared" si="3"/>
        <v>35028.002</v>
      </c>
      <c r="AA44" s="15">
        <v>12</v>
      </c>
      <c r="AC44" s="15" t="s">
        <v>32</v>
      </c>
      <c r="AE44" s="15" t="s">
        <v>30</v>
      </c>
    </row>
    <row r="45" spans="1:31" s="15" customFormat="1" x14ac:dyDescent="0.2">
      <c r="A45" s="15" t="s">
        <v>46</v>
      </c>
      <c r="C45" s="16">
        <v>50046.502</v>
      </c>
      <c r="D45" s="16">
        <v>0.01</v>
      </c>
      <c r="E45" s="15">
        <f t="shared" si="0"/>
        <v>12834.973564367408</v>
      </c>
      <c r="F45" s="15">
        <f t="shared" si="1"/>
        <v>12835</v>
      </c>
      <c r="G45" s="15">
        <f t="shared" si="4"/>
        <v>-1.1950499996601138E-2</v>
      </c>
      <c r="I45" s="15">
        <f t="shared" si="6"/>
        <v>-1.1950499996601138E-2</v>
      </c>
      <c r="O45" s="15">
        <f t="shared" ca="1" si="2"/>
        <v>-1.2952632454798364E-2</v>
      </c>
      <c r="Q45" s="17">
        <f t="shared" si="3"/>
        <v>35028.002</v>
      </c>
      <c r="AA45" s="15">
        <v>12</v>
      </c>
      <c r="AC45" s="15" t="s">
        <v>32</v>
      </c>
      <c r="AE45" s="15" t="s">
        <v>30</v>
      </c>
    </row>
    <row r="46" spans="1:31" s="15" customFormat="1" x14ac:dyDescent="0.2">
      <c r="A46" s="15" t="s">
        <v>46</v>
      </c>
      <c r="C46" s="16">
        <v>50046.502</v>
      </c>
      <c r="D46" s="16">
        <v>0.01</v>
      </c>
      <c r="E46" s="15">
        <f t="shared" si="0"/>
        <v>12834.973564367408</v>
      </c>
      <c r="F46" s="15">
        <f t="shared" si="1"/>
        <v>12835</v>
      </c>
      <c r="G46" s="15">
        <f t="shared" si="4"/>
        <v>-1.1950499996601138E-2</v>
      </c>
      <c r="I46" s="15">
        <f t="shared" si="6"/>
        <v>-1.1950499996601138E-2</v>
      </c>
      <c r="O46" s="15">
        <f t="shared" ca="1" si="2"/>
        <v>-1.2952632454798364E-2</v>
      </c>
      <c r="Q46" s="17">
        <f t="shared" si="3"/>
        <v>35028.002</v>
      </c>
      <c r="AA46" s="15">
        <v>12</v>
      </c>
      <c r="AC46" s="15" t="s">
        <v>32</v>
      </c>
      <c r="AE46" s="15" t="s">
        <v>30</v>
      </c>
    </row>
    <row r="47" spans="1:31" s="15" customFormat="1" x14ac:dyDescent="0.2">
      <c r="A47" s="15" t="s">
        <v>48</v>
      </c>
      <c r="C47" s="16">
        <v>50845.290999999997</v>
      </c>
      <c r="D47" s="16">
        <v>3.0000000000000001E-3</v>
      </c>
      <c r="E47" s="15">
        <f t="shared" si="0"/>
        <v>14601.970135400072</v>
      </c>
      <c r="F47" s="15">
        <f t="shared" si="1"/>
        <v>14602</v>
      </c>
      <c r="G47" s="15">
        <f t="shared" si="4"/>
        <v>-1.3500600005500019E-2</v>
      </c>
      <c r="I47" s="15">
        <f t="shared" si="6"/>
        <v>-1.3500600005500019E-2</v>
      </c>
      <c r="O47" s="15">
        <f t="shared" ca="1" si="2"/>
        <v>-1.2759369614038497E-2</v>
      </c>
      <c r="Q47" s="17">
        <f t="shared" si="3"/>
        <v>35826.790999999997</v>
      </c>
      <c r="AA47" s="15">
        <v>19</v>
      </c>
      <c r="AC47" s="15" t="s">
        <v>32</v>
      </c>
      <c r="AE47" s="15" t="s">
        <v>30</v>
      </c>
    </row>
    <row r="48" spans="1:31" s="15" customFormat="1" x14ac:dyDescent="0.2">
      <c r="A48" s="49" t="s">
        <v>97</v>
      </c>
      <c r="B48" s="51" t="s">
        <v>51</v>
      </c>
      <c r="C48" s="50">
        <v>51561.353999999999</v>
      </c>
      <c r="D48" s="50" t="s">
        <v>77</v>
      </c>
      <c r="E48" s="15">
        <f t="shared" si="0"/>
        <v>16185.968995729108</v>
      </c>
      <c r="F48" s="15">
        <f t="shared" si="1"/>
        <v>16186</v>
      </c>
      <c r="G48" s="15">
        <f t="shared" si="4"/>
        <v>-1.4015799999469891E-2</v>
      </c>
      <c r="I48" s="15">
        <f t="shared" si="6"/>
        <v>-1.4015799999469891E-2</v>
      </c>
      <c r="O48" s="15">
        <f t="shared" ca="1" si="2"/>
        <v>-1.2586122109927782E-2</v>
      </c>
      <c r="Q48" s="17">
        <f t="shared" si="3"/>
        <v>36542.853999999999</v>
      </c>
    </row>
    <row r="49" spans="1:17" s="15" customFormat="1" x14ac:dyDescent="0.2">
      <c r="A49" s="20" t="s">
        <v>50</v>
      </c>
      <c r="B49" s="21" t="s">
        <v>51</v>
      </c>
      <c r="C49" s="16">
        <v>52693.32</v>
      </c>
      <c r="D49" s="16">
        <v>5.0000000000000001E-3</v>
      </c>
      <c r="E49" s="15">
        <f t="shared" si="0"/>
        <v>18689.98449985544</v>
      </c>
      <c r="F49" s="15">
        <f t="shared" si="1"/>
        <v>18690</v>
      </c>
      <c r="G49" s="15">
        <f t="shared" si="4"/>
        <v>-7.0070000001578592E-3</v>
      </c>
      <c r="K49" s="15">
        <f>+G49</f>
        <v>-7.0070000001578592E-3</v>
      </c>
      <c r="O49" s="15">
        <f t="shared" ca="1" si="2"/>
        <v>-1.2312251055449737E-2</v>
      </c>
      <c r="Q49" s="17">
        <f t="shared" si="3"/>
        <v>37674.82</v>
      </c>
    </row>
    <row r="50" spans="1:17" s="15" customFormat="1" x14ac:dyDescent="0.2">
      <c r="A50" s="20" t="s">
        <v>50</v>
      </c>
      <c r="B50" s="21" t="s">
        <v>52</v>
      </c>
      <c r="C50" s="16">
        <v>52938.552000000003</v>
      </c>
      <c r="D50" s="16">
        <v>7.0000000000000001E-3</v>
      </c>
      <c r="E50" s="15">
        <f t="shared" si="0"/>
        <v>19232.460802242538</v>
      </c>
      <c r="F50" s="15">
        <f t="shared" si="1"/>
        <v>19232.5</v>
      </c>
      <c r="G50" s="15">
        <f t="shared" si="4"/>
        <v>-1.7719749994284939E-2</v>
      </c>
      <c r="K50" s="15">
        <f>+G50</f>
        <v>-1.7719749994284939E-2</v>
      </c>
      <c r="O50" s="15">
        <f t="shared" ca="1" si="2"/>
        <v>-1.2252915972760303E-2</v>
      </c>
      <c r="Q50" s="17">
        <f t="shared" si="3"/>
        <v>37920.052000000003</v>
      </c>
    </row>
    <row r="51" spans="1:17" s="15" customFormat="1" x14ac:dyDescent="0.2">
      <c r="A51" s="10" t="s">
        <v>53</v>
      </c>
      <c r="B51" s="11" t="s">
        <v>51</v>
      </c>
      <c r="C51" s="14">
        <v>53281.898399999998</v>
      </c>
      <c r="D51" s="10">
        <v>2.9999999999999997E-4</v>
      </c>
      <c r="E51" s="15">
        <f t="shared" si="0"/>
        <v>19991.975406820722</v>
      </c>
      <c r="F51" s="15">
        <f t="shared" si="1"/>
        <v>19992</v>
      </c>
      <c r="G51" s="15">
        <f t="shared" si="4"/>
        <v>-1.111759999912465E-2</v>
      </c>
      <c r="K51" s="15">
        <f>+G51</f>
        <v>-1.111759999912465E-2</v>
      </c>
      <c r="O51" s="15">
        <f t="shared" ca="1" si="2"/>
        <v>-1.2169846856995096E-2</v>
      </c>
      <c r="Q51" s="17">
        <f t="shared" si="3"/>
        <v>38263.398399999998</v>
      </c>
    </row>
    <row r="52" spans="1:17" s="15" customFormat="1" x14ac:dyDescent="0.2">
      <c r="A52" s="53" t="s">
        <v>134</v>
      </c>
      <c r="B52" s="54" t="s">
        <v>51</v>
      </c>
      <c r="C52" s="55">
        <v>54489.351999999999</v>
      </c>
      <c r="D52" s="55">
        <v>7.0000000000000001E-3</v>
      </c>
      <c r="E52" s="15">
        <f t="shared" si="0"/>
        <v>22662.976598475907</v>
      </c>
      <c r="F52" s="15">
        <f t="shared" si="1"/>
        <v>22663</v>
      </c>
      <c r="G52" s="15">
        <f t="shared" si="4"/>
        <v>-1.0578900000837166E-2</v>
      </c>
      <c r="I52" s="15">
        <f>+G52</f>
        <v>-1.0578900000837166E-2</v>
      </c>
      <c r="O52" s="15">
        <f t="shared" ca="1" si="2"/>
        <v>-1.1877710440656893E-2</v>
      </c>
      <c r="Q52" s="17">
        <f t="shared" si="3"/>
        <v>39470.851999999999</v>
      </c>
    </row>
    <row r="53" spans="1:17" s="15" customFormat="1" x14ac:dyDescent="0.2">
      <c r="A53" s="56" t="s">
        <v>61</v>
      </c>
      <c r="B53" s="57" t="s">
        <v>51</v>
      </c>
      <c r="C53" s="56">
        <v>54756.974600000001</v>
      </c>
      <c r="D53" s="56">
        <v>8.9999999999999998E-4</v>
      </c>
      <c r="E53" s="15">
        <f t="shared" si="0"/>
        <v>23254.983018858326</v>
      </c>
      <c r="F53" s="15">
        <f t="shared" si="1"/>
        <v>23255</v>
      </c>
      <c r="G53" s="15">
        <f t="shared" si="4"/>
        <v>-7.6764999976148829E-3</v>
      </c>
      <c r="K53" s="15">
        <f>+G53</f>
        <v>-7.6764999976148829E-3</v>
      </c>
      <c r="O53" s="15">
        <f t="shared" ca="1" si="2"/>
        <v>-1.1812961373464E-2</v>
      </c>
      <c r="Q53" s="17">
        <f t="shared" si="3"/>
        <v>39738.474600000001</v>
      </c>
    </row>
    <row r="54" spans="1:17" s="15" customFormat="1" x14ac:dyDescent="0.2">
      <c r="A54" s="58" t="s">
        <v>62</v>
      </c>
      <c r="B54" s="59" t="s">
        <v>51</v>
      </c>
      <c r="C54" s="58">
        <v>55240.672400000003</v>
      </c>
      <c r="D54" s="58">
        <v>1E-3</v>
      </c>
      <c r="E54" s="15">
        <f t="shared" si="0"/>
        <v>24324.968151372734</v>
      </c>
      <c r="F54" s="15">
        <f t="shared" si="1"/>
        <v>24325</v>
      </c>
      <c r="G54" s="15">
        <f t="shared" si="4"/>
        <v>-1.4397499995538965E-2</v>
      </c>
      <c r="K54" s="15">
        <f>+G54</f>
        <v>-1.4397499995538965E-2</v>
      </c>
      <c r="O54" s="15">
        <f t="shared" ca="1" si="2"/>
        <v>-1.1695931809449819E-2</v>
      </c>
      <c r="Q54" s="17">
        <f t="shared" si="3"/>
        <v>40222.172400000003</v>
      </c>
    </row>
    <row r="55" spans="1:17" s="15" customFormat="1" x14ac:dyDescent="0.2">
      <c r="A55" s="53" t="s">
        <v>65</v>
      </c>
      <c r="B55" s="57" t="s">
        <v>51</v>
      </c>
      <c r="C55" s="56">
        <v>55502.8724</v>
      </c>
      <c r="D55" s="56">
        <v>5.0000000000000001E-4</v>
      </c>
      <c r="E55" s="15">
        <f t="shared" si="0"/>
        <v>24904.979269358533</v>
      </c>
      <c r="F55" s="15">
        <f t="shared" si="1"/>
        <v>24905</v>
      </c>
      <c r="G55" s="15">
        <f t="shared" si="4"/>
        <v>-9.3715000039082952E-3</v>
      </c>
      <c r="K55" s="15">
        <f>+G55</f>
        <v>-9.3715000039082952E-3</v>
      </c>
      <c r="O55" s="15">
        <f t="shared" ca="1" si="2"/>
        <v>-1.1632495223348673E-2</v>
      </c>
      <c r="Q55" s="17">
        <f t="shared" si="3"/>
        <v>40484.3724</v>
      </c>
    </row>
    <row r="56" spans="1:17" s="15" customFormat="1" x14ac:dyDescent="0.2">
      <c r="A56" s="58" t="s">
        <v>66</v>
      </c>
      <c r="B56" s="59" t="s">
        <v>51</v>
      </c>
      <c r="C56" s="58">
        <v>55869.942499999997</v>
      </c>
      <c r="D56" s="58">
        <v>1E-4</v>
      </c>
      <c r="E56" s="15">
        <f t="shared" si="0"/>
        <v>25716.972934805373</v>
      </c>
      <c r="F56" s="15">
        <f t="shared" si="1"/>
        <v>25717</v>
      </c>
      <c r="G56" s="15">
        <f t="shared" si="4"/>
        <v>-1.223510000272654E-2</v>
      </c>
      <c r="K56" s="15">
        <f>+G56</f>
        <v>-1.223510000272654E-2</v>
      </c>
      <c r="O56" s="15">
        <f t="shared" ca="1" si="2"/>
        <v>-1.1543684002807071E-2</v>
      </c>
      <c r="Q56" s="17">
        <f t="shared" si="3"/>
        <v>40851.442499999997</v>
      </c>
    </row>
    <row r="57" spans="1:17" s="15" customFormat="1" x14ac:dyDescent="0.2">
      <c r="A57" s="60" t="s">
        <v>0</v>
      </c>
      <c r="B57" s="61" t="s">
        <v>51</v>
      </c>
      <c r="C57" s="62">
        <v>57335.521999999997</v>
      </c>
      <c r="D57" s="62">
        <v>2E-3</v>
      </c>
      <c r="E57" s="15">
        <f>+(C57-C$7)/C$8</f>
        <v>28958.97295117487</v>
      </c>
      <c r="F57" s="15">
        <f t="shared" si="1"/>
        <v>28959</v>
      </c>
      <c r="G57" s="15">
        <f>+C57-(C$7+F57*C$8)</f>
        <v>-1.222770000458695E-2</v>
      </c>
      <c r="I57" s="15">
        <f>+G57</f>
        <v>-1.222770000458695E-2</v>
      </c>
      <c r="O57" s="15">
        <f ca="1">+C$11+C$12*$F57</f>
        <v>-1.1189095361186532E-2</v>
      </c>
      <c r="Q57" s="17">
        <f>+C57-15018.5</f>
        <v>42317.021999999997</v>
      </c>
    </row>
    <row r="58" spans="1:17" s="15" customFormat="1" x14ac:dyDescent="0.2">
      <c r="C58" s="16"/>
      <c r="D58" s="16"/>
    </row>
    <row r="59" spans="1:17" s="15" customFormat="1" x14ac:dyDescent="0.2">
      <c r="C59" s="16"/>
      <c r="D59" s="16"/>
    </row>
    <row r="60" spans="1:17" s="15" customFormat="1" x14ac:dyDescent="0.2">
      <c r="C60" s="16"/>
      <c r="D60" s="16"/>
    </row>
    <row r="61" spans="1:17" s="15" customFormat="1" x14ac:dyDescent="0.2">
      <c r="C61" s="16"/>
      <c r="D61" s="16"/>
    </row>
    <row r="62" spans="1:17" s="15" customFormat="1" x14ac:dyDescent="0.2">
      <c r="C62" s="16"/>
      <c r="D62" s="16"/>
    </row>
    <row r="63" spans="1:17" s="15" customFormat="1" x14ac:dyDescent="0.2">
      <c r="C63" s="16"/>
      <c r="D63" s="16"/>
    </row>
    <row r="64" spans="1:17" s="15" customFormat="1" x14ac:dyDescent="0.2">
      <c r="C64" s="16"/>
      <c r="D64" s="16"/>
    </row>
    <row r="65" spans="3:4" s="15" customFormat="1" x14ac:dyDescent="0.2">
      <c r="C65" s="16"/>
      <c r="D65" s="16"/>
    </row>
    <row r="66" spans="3:4" s="15" customFormat="1" x14ac:dyDescent="0.2">
      <c r="C66" s="16"/>
      <c r="D66" s="16"/>
    </row>
    <row r="67" spans="3:4" s="15" customFormat="1" x14ac:dyDescent="0.2">
      <c r="C67" s="16"/>
      <c r="D67" s="16"/>
    </row>
    <row r="68" spans="3:4" s="15" customFormat="1" x14ac:dyDescent="0.2">
      <c r="C68" s="16"/>
      <c r="D68" s="16"/>
    </row>
    <row r="69" spans="3:4" s="15" customFormat="1" x14ac:dyDescent="0.2">
      <c r="C69" s="16"/>
      <c r="D69" s="16"/>
    </row>
    <row r="70" spans="3:4" s="15" customFormat="1" x14ac:dyDescent="0.2">
      <c r="C70" s="16"/>
      <c r="D70" s="16"/>
    </row>
    <row r="71" spans="3:4" s="15" customFormat="1" x14ac:dyDescent="0.2">
      <c r="C71" s="16"/>
      <c r="D71" s="16"/>
    </row>
    <row r="72" spans="3:4" s="15" customFormat="1" x14ac:dyDescent="0.2">
      <c r="C72" s="16"/>
      <c r="D72" s="16"/>
    </row>
    <row r="73" spans="3:4" s="15" customFormat="1" x14ac:dyDescent="0.2">
      <c r="C73" s="16"/>
      <c r="D73" s="16"/>
    </row>
    <row r="74" spans="3:4" s="15" customFormat="1" x14ac:dyDescent="0.2">
      <c r="C74" s="16"/>
      <c r="D74" s="16"/>
    </row>
    <row r="75" spans="3:4" s="15" customFormat="1" x14ac:dyDescent="0.2">
      <c r="C75" s="16"/>
      <c r="D75" s="16"/>
    </row>
    <row r="76" spans="3:4" s="15" customFormat="1" x14ac:dyDescent="0.2">
      <c r="C76" s="16"/>
      <c r="D76" s="16"/>
    </row>
    <row r="77" spans="3:4" s="15" customFormat="1" x14ac:dyDescent="0.2">
      <c r="C77" s="16"/>
      <c r="D77" s="16"/>
    </row>
    <row r="78" spans="3:4" s="15" customFormat="1" x14ac:dyDescent="0.2">
      <c r="C78" s="16"/>
      <c r="D78" s="16"/>
    </row>
    <row r="79" spans="3:4" s="15" customFormat="1" x14ac:dyDescent="0.2">
      <c r="C79" s="16"/>
      <c r="D79" s="16"/>
    </row>
    <row r="80" spans="3:4" s="15" customFormat="1" x14ac:dyDescent="0.2">
      <c r="C80" s="16"/>
      <c r="D80" s="16"/>
    </row>
    <row r="81" spans="3:4" s="15" customFormat="1" x14ac:dyDescent="0.2">
      <c r="C81" s="16"/>
      <c r="D81" s="16"/>
    </row>
    <row r="82" spans="3:4" s="15" customFormat="1" x14ac:dyDescent="0.2">
      <c r="C82" s="16"/>
      <c r="D82" s="16"/>
    </row>
    <row r="83" spans="3:4" s="15" customFormat="1" x14ac:dyDescent="0.2">
      <c r="C83" s="16"/>
      <c r="D83" s="16"/>
    </row>
    <row r="84" spans="3:4" s="15" customFormat="1" x14ac:dyDescent="0.2">
      <c r="C84" s="16"/>
      <c r="D84" s="16"/>
    </row>
    <row r="85" spans="3:4" s="15" customFormat="1" x14ac:dyDescent="0.2">
      <c r="C85" s="16"/>
      <c r="D85" s="16"/>
    </row>
    <row r="86" spans="3:4" s="15" customFormat="1" x14ac:dyDescent="0.2">
      <c r="C86" s="16"/>
      <c r="D86" s="16"/>
    </row>
    <row r="87" spans="3:4" s="15" customFormat="1" x14ac:dyDescent="0.2">
      <c r="C87" s="16"/>
      <c r="D87" s="16"/>
    </row>
    <row r="88" spans="3:4" s="15" customFormat="1" x14ac:dyDescent="0.2">
      <c r="C88" s="16"/>
      <c r="D88" s="16"/>
    </row>
    <row r="89" spans="3:4" s="15" customFormat="1" x14ac:dyDescent="0.2">
      <c r="C89" s="16"/>
      <c r="D89" s="16"/>
    </row>
    <row r="90" spans="3:4" s="15" customFormat="1" x14ac:dyDescent="0.2">
      <c r="C90" s="16"/>
      <c r="D90" s="16"/>
    </row>
    <row r="91" spans="3:4" s="15" customFormat="1" x14ac:dyDescent="0.2">
      <c r="C91" s="16"/>
      <c r="D91" s="16"/>
    </row>
    <row r="92" spans="3:4" s="15" customFormat="1" x14ac:dyDescent="0.2">
      <c r="C92" s="16"/>
      <c r="D92" s="16"/>
    </row>
    <row r="93" spans="3:4" s="15" customFormat="1" x14ac:dyDescent="0.2">
      <c r="C93" s="16"/>
      <c r="D93" s="16"/>
    </row>
    <row r="94" spans="3:4" s="15" customFormat="1" x14ac:dyDescent="0.2">
      <c r="C94" s="16"/>
      <c r="D94" s="16"/>
    </row>
    <row r="95" spans="3:4" s="15" customFormat="1" x14ac:dyDescent="0.2">
      <c r="C95" s="16"/>
      <c r="D95" s="16"/>
    </row>
    <row r="96" spans="3:4" s="15" customFormat="1" x14ac:dyDescent="0.2">
      <c r="C96" s="16"/>
      <c r="D96" s="16"/>
    </row>
    <row r="97" spans="3:4" s="15" customFormat="1" x14ac:dyDescent="0.2">
      <c r="C97" s="16"/>
      <c r="D97" s="16"/>
    </row>
    <row r="98" spans="3:4" s="15" customFormat="1" x14ac:dyDescent="0.2">
      <c r="C98" s="16"/>
      <c r="D98" s="16"/>
    </row>
    <row r="99" spans="3:4" s="15" customFormat="1" x14ac:dyDescent="0.2">
      <c r="C99" s="16"/>
      <c r="D99" s="16"/>
    </row>
    <row r="100" spans="3:4" s="15" customFormat="1" x14ac:dyDescent="0.2">
      <c r="C100" s="16"/>
      <c r="D100" s="16"/>
    </row>
    <row r="101" spans="3:4" s="15" customFormat="1" x14ac:dyDescent="0.2">
      <c r="C101" s="16"/>
      <c r="D101" s="16"/>
    </row>
    <row r="102" spans="3:4" s="15" customFormat="1" x14ac:dyDescent="0.2">
      <c r="C102" s="16"/>
      <c r="D102" s="16"/>
    </row>
    <row r="103" spans="3:4" s="15" customFormat="1" x14ac:dyDescent="0.2">
      <c r="C103" s="16"/>
      <c r="D103" s="16"/>
    </row>
    <row r="104" spans="3:4" s="15" customFormat="1" x14ac:dyDescent="0.2">
      <c r="C104" s="16"/>
      <c r="D104" s="16"/>
    </row>
    <row r="105" spans="3:4" s="15" customFormat="1" x14ac:dyDescent="0.2">
      <c r="C105" s="16"/>
      <c r="D105" s="16"/>
    </row>
    <row r="106" spans="3:4" s="15" customFormat="1" x14ac:dyDescent="0.2">
      <c r="C106" s="16"/>
      <c r="D106" s="16"/>
    </row>
    <row r="107" spans="3:4" s="15" customFormat="1" x14ac:dyDescent="0.2">
      <c r="C107" s="16"/>
      <c r="D107" s="16"/>
    </row>
    <row r="108" spans="3:4" s="15" customFormat="1" x14ac:dyDescent="0.2">
      <c r="C108" s="16"/>
      <c r="D108" s="16"/>
    </row>
    <row r="109" spans="3:4" s="15" customFormat="1" x14ac:dyDescent="0.2">
      <c r="C109" s="16"/>
      <c r="D109" s="16"/>
    </row>
    <row r="110" spans="3:4" s="15" customFormat="1" x14ac:dyDescent="0.2">
      <c r="C110" s="16"/>
      <c r="D110" s="16"/>
    </row>
    <row r="111" spans="3:4" s="15" customFormat="1" x14ac:dyDescent="0.2">
      <c r="C111" s="16"/>
      <c r="D111" s="16"/>
    </row>
    <row r="112" spans="3:4" s="15" customFormat="1" x14ac:dyDescent="0.2">
      <c r="C112" s="16"/>
      <c r="D112" s="16"/>
    </row>
    <row r="113" spans="3:4" s="15" customFormat="1" x14ac:dyDescent="0.2">
      <c r="C113" s="16"/>
      <c r="D113" s="16"/>
    </row>
    <row r="114" spans="3:4" s="15" customFormat="1" x14ac:dyDescent="0.2">
      <c r="C114" s="16"/>
      <c r="D114" s="16"/>
    </row>
    <row r="115" spans="3:4" s="15" customFormat="1" x14ac:dyDescent="0.2">
      <c r="C115" s="16"/>
      <c r="D115" s="16"/>
    </row>
    <row r="116" spans="3:4" s="15" customFormat="1" x14ac:dyDescent="0.2">
      <c r="C116" s="16"/>
      <c r="D116" s="16"/>
    </row>
    <row r="117" spans="3:4" s="15" customFormat="1" x14ac:dyDescent="0.2">
      <c r="C117" s="16"/>
      <c r="D117" s="16"/>
    </row>
    <row r="118" spans="3:4" s="15" customFormat="1" x14ac:dyDescent="0.2">
      <c r="C118" s="16"/>
      <c r="D118" s="16"/>
    </row>
    <row r="119" spans="3:4" s="15" customFormat="1" x14ac:dyDescent="0.2">
      <c r="C119" s="16"/>
      <c r="D119" s="16"/>
    </row>
    <row r="120" spans="3:4" s="15" customFormat="1" x14ac:dyDescent="0.2">
      <c r="C120" s="16"/>
      <c r="D120" s="16"/>
    </row>
    <row r="121" spans="3:4" s="15" customFormat="1" x14ac:dyDescent="0.2">
      <c r="C121" s="16"/>
      <c r="D121" s="16"/>
    </row>
    <row r="122" spans="3:4" s="15" customFormat="1" x14ac:dyDescent="0.2">
      <c r="C122" s="16"/>
      <c r="D122" s="16"/>
    </row>
    <row r="123" spans="3:4" s="15" customFormat="1" x14ac:dyDescent="0.2">
      <c r="C123" s="16"/>
      <c r="D123" s="16"/>
    </row>
    <row r="124" spans="3:4" s="15" customFormat="1" x14ac:dyDescent="0.2">
      <c r="C124" s="16"/>
      <c r="D124" s="16"/>
    </row>
    <row r="125" spans="3:4" s="15" customFormat="1" x14ac:dyDescent="0.2">
      <c r="C125" s="16"/>
      <c r="D125" s="16"/>
    </row>
    <row r="126" spans="3:4" s="15" customFormat="1" x14ac:dyDescent="0.2">
      <c r="C126" s="16"/>
      <c r="D126" s="16"/>
    </row>
    <row r="127" spans="3:4" s="15" customFormat="1" x14ac:dyDescent="0.2">
      <c r="C127" s="16"/>
      <c r="D127" s="16"/>
    </row>
    <row r="128" spans="3:4" s="15" customFormat="1" x14ac:dyDescent="0.2">
      <c r="C128" s="16"/>
      <c r="D128" s="16"/>
    </row>
    <row r="129" spans="3:4" s="15" customFormat="1" x14ac:dyDescent="0.2">
      <c r="C129" s="16"/>
      <c r="D129" s="16"/>
    </row>
    <row r="130" spans="3:4" s="15" customFormat="1" x14ac:dyDescent="0.2">
      <c r="C130" s="16"/>
      <c r="D130" s="16"/>
    </row>
    <row r="131" spans="3:4" s="15" customFormat="1" x14ac:dyDescent="0.2">
      <c r="C131" s="16"/>
      <c r="D131" s="16"/>
    </row>
    <row r="132" spans="3:4" s="15" customFormat="1" x14ac:dyDescent="0.2">
      <c r="C132" s="16"/>
      <c r="D132" s="16"/>
    </row>
    <row r="133" spans="3:4" s="15" customFormat="1" x14ac:dyDescent="0.2">
      <c r="C133" s="16"/>
      <c r="D133" s="16"/>
    </row>
    <row r="134" spans="3:4" s="15" customFormat="1" x14ac:dyDescent="0.2">
      <c r="C134" s="16"/>
      <c r="D134" s="16"/>
    </row>
    <row r="135" spans="3:4" s="15" customFormat="1" x14ac:dyDescent="0.2">
      <c r="C135" s="16"/>
      <c r="D135" s="16"/>
    </row>
    <row r="136" spans="3:4" s="15" customFormat="1" x14ac:dyDescent="0.2">
      <c r="C136" s="16"/>
      <c r="D136" s="16"/>
    </row>
    <row r="137" spans="3:4" s="15" customFormat="1" x14ac:dyDescent="0.2">
      <c r="C137" s="16"/>
      <c r="D137" s="16"/>
    </row>
    <row r="138" spans="3:4" s="15" customFormat="1" x14ac:dyDescent="0.2">
      <c r="C138" s="16"/>
      <c r="D138" s="16"/>
    </row>
    <row r="139" spans="3:4" s="15" customFormat="1" x14ac:dyDescent="0.2">
      <c r="C139" s="16"/>
      <c r="D139" s="16"/>
    </row>
    <row r="140" spans="3:4" s="15" customFormat="1" x14ac:dyDescent="0.2">
      <c r="C140" s="16"/>
      <c r="D140" s="16"/>
    </row>
    <row r="141" spans="3:4" s="15" customFormat="1" x14ac:dyDescent="0.2">
      <c r="C141" s="16"/>
      <c r="D141" s="16"/>
    </row>
    <row r="142" spans="3:4" s="15" customFormat="1" x14ac:dyDescent="0.2">
      <c r="C142" s="16"/>
      <c r="D142" s="16"/>
    </row>
    <row r="143" spans="3:4" s="15" customFormat="1" x14ac:dyDescent="0.2">
      <c r="C143" s="16"/>
      <c r="D143" s="16"/>
    </row>
    <row r="144" spans="3:4" s="15" customFormat="1" x14ac:dyDescent="0.2">
      <c r="C144" s="16"/>
      <c r="D144" s="16"/>
    </row>
    <row r="145" spans="3:4" s="15" customFormat="1" x14ac:dyDescent="0.2">
      <c r="C145" s="16"/>
      <c r="D145" s="16"/>
    </row>
    <row r="146" spans="3:4" s="15" customFormat="1" x14ac:dyDescent="0.2">
      <c r="C146" s="16"/>
      <c r="D146" s="16"/>
    </row>
    <row r="147" spans="3:4" s="15" customFormat="1" x14ac:dyDescent="0.2">
      <c r="C147" s="16"/>
      <c r="D147" s="16"/>
    </row>
    <row r="148" spans="3:4" s="15" customFormat="1" x14ac:dyDescent="0.2">
      <c r="C148" s="16"/>
      <c r="D148" s="16"/>
    </row>
    <row r="149" spans="3:4" s="15" customFormat="1" x14ac:dyDescent="0.2">
      <c r="C149" s="16"/>
      <c r="D149" s="16"/>
    </row>
    <row r="150" spans="3:4" s="15" customFormat="1" x14ac:dyDescent="0.2">
      <c r="C150" s="16"/>
      <c r="D150" s="16"/>
    </row>
    <row r="151" spans="3:4" s="15" customFormat="1" x14ac:dyDescent="0.2">
      <c r="C151" s="16"/>
      <c r="D151" s="16"/>
    </row>
    <row r="152" spans="3:4" s="15" customFormat="1" x14ac:dyDescent="0.2">
      <c r="C152" s="16"/>
      <c r="D152" s="16"/>
    </row>
    <row r="153" spans="3:4" s="15" customFormat="1" x14ac:dyDescent="0.2">
      <c r="C153" s="16"/>
      <c r="D153" s="16"/>
    </row>
    <row r="154" spans="3:4" s="15" customFormat="1" x14ac:dyDescent="0.2">
      <c r="C154" s="16"/>
      <c r="D154" s="16"/>
    </row>
    <row r="155" spans="3:4" s="15" customFormat="1" x14ac:dyDescent="0.2">
      <c r="C155" s="16"/>
      <c r="D155" s="16"/>
    </row>
    <row r="156" spans="3:4" s="15" customFormat="1" x14ac:dyDescent="0.2">
      <c r="C156" s="16"/>
      <c r="D156" s="16"/>
    </row>
    <row r="157" spans="3:4" s="15" customFormat="1" x14ac:dyDescent="0.2">
      <c r="C157" s="16"/>
      <c r="D157" s="16"/>
    </row>
    <row r="158" spans="3:4" s="15" customFormat="1" x14ac:dyDescent="0.2">
      <c r="C158" s="16"/>
      <c r="D158" s="16"/>
    </row>
    <row r="159" spans="3:4" s="15" customFormat="1" x14ac:dyDescent="0.2">
      <c r="C159" s="16"/>
      <c r="D159" s="16"/>
    </row>
    <row r="160" spans="3:4" s="15" customFormat="1" x14ac:dyDescent="0.2">
      <c r="C160" s="16"/>
      <c r="D160" s="16"/>
    </row>
    <row r="161" spans="3:4" s="15" customFormat="1" x14ac:dyDescent="0.2">
      <c r="C161" s="16"/>
      <c r="D161" s="16"/>
    </row>
    <row r="162" spans="3:4" s="15" customFormat="1" x14ac:dyDescent="0.2">
      <c r="C162" s="16"/>
      <c r="D162" s="16"/>
    </row>
    <row r="163" spans="3:4" s="15" customFormat="1" x14ac:dyDescent="0.2">
      <c r="C163" s="16"/>
      <c r="D163" s="16"/>
    </row>
    <row r="164" spans="3:4" s="15" customFormat="1" x14ac:dyDescent="0.2">
      <c r="C164" s="16"/>
      <c r="D164" s="16"/>
    </row>
    <row r="165" spans="3:4" s="15" customFormat="1" x14ac:dyDescent="0.2">
      <c r="C165" s="16"/>
      <c r="D165" s="16"/>
    </row>
    <row r="166" spans="3:4" s="15" customFormat="1" x14ac:dyDescent="0.2">
      <c r="C166" s="16"/>
      <c r="D166" s="16"/>
    </row>
    <row r="167" spans="3:4" s="15" customFormat="1" x14ac:dyDescent="0.2">
      <c r="C167" s="16"/>
      <c r="D167" s="16"/>
    </row>
    <row r="168" spans="3:4" s="15" customFormat="1" x14ac:dyDescent="0.2">
      <c r="C168" s="16"/>
      <c r="D168" s="16"/>
    </row>
    <row r="169" spans="3:4" s="15" customFormat="1" x14ac:dyDescent="0.2">
      <c r="C169" s="16"/>
      <c r="D169" s="16"/>
    </row>
    <row r="170" spans="3:4" s="15" customFormat="1" x14ac:dyDescent="0.2">
      <c r="C170" s="16"/>
      <c r="D170" s="16"/>
    </row>
    <row r="171" spans="3:4" s="15" customFormat="1" x14ac:dyDescent="0.2">
      <c r="C171" s="16"/>
      <c r="D171" s="16"/>
    </row>
    <row r="172" spans="3:4" s="15" customFormat="1" x14ac:dyDescent="0.2">
      <c r="C172" s="16"/>
      <c r="D172" s="16"/>
    </row>
    <row r="173" spans="3:4" s="15" customFormat="1" x14ac:dyDescent="0.2">
      <c r="C173" s="16"/>
      <c r="D173" s="16"/>
    </row>
    <row r="174" spans="3:4" s="15" customFormat="1" x14ac:dyDescent="0.2">
      <c r="C174" s="16"/>
      <c r="D174" s="16"/>
    </row>
    <row r="175" spans="3:4" s="15" customFormat="1" x14ac:dyDescent="0.2">
      <c r="C175" s="16"/>
      <c r="D175" s="16"/>
    </row>
    <row r="176" spans="3:4" s="15" customFormat="1" x14ac:dyDescent="0.2">
      <c r="C176" s="16"/>
      <c r="D176" s="16"/>
    </row>
    <row r="177" spans="3:4" s="15" customFormat="1" x14ac:dyDescent="0.2">
      <c r="C177" s="16"/>
      <c r="D177" s="16"/>
    </row>
    <row r="178" spans="3:4" s="15" customFormat="1" x14ac:dyDescent="0.2">
      <c r="C178" s="16"/>
      <c r="D178" s="16"/>
    </row>
    <row r="179" spans="3:4" s="15" customFormat="1" x14ac:dyDescent="0.2">
      <c r="C179" s="16"/>
      <c r="D179" s="16"/>
    </row>
    <row r="180" spans="3:4" s="15" customFormat="1" x14ac:dyDescent="0.2">
      <c r="C180" s="16"/>
      <c r="D180" s="16"/>
    </row>
    <row r="181" spans="3:4" s="15" customFormat="1" x14ac:dyDescent="0.2">
      <c r="C181" s="16"/>
      <c r="D181" s="16"/>
    </row>
    <row r="182" spans="3:4" s="15" customFormat="1" x14ac:dyDescent="0.2">
      <c r="C182" s="16"/>
      <c r="D182" s="16"/>
    </row>
    <row r="183" spans="3:4" s="15" customFormat="1" x14ac:dyDescent="0.2">
      <c r="C183" s="16"/>
      <c r="D183" s="16"/>
    </row>
    <row r="184" spans="3:4" s="15" customFormat="1" x14ac:dyDescent="0.2">
      <c r="C184" s="16"/>
      <c r="D184" s="16"/>
    </row>
    <row r="185" spans="3:4" s="15" customFormat="1" x14ac:dyDescent="0.2">
      <c r="C185" s="16"/>
      <c r="D185" s="16"/>
    </row>
    <row r="186" spans="3:4" s="15" customFormat="1" x14ac:dyDescent="0.2">
      <c r="C186" s="16"/>
      <c r="D186" s="16"/>
    </row>
    <row r="187" spans="3:4" s="15" customFormat="1" x14ac:dyDescent="0.2">
      <c r="C187" s="16"/>
      <c r="D187" s="16"/>
    </row>
    <row r="188" spans="3:4" s="15" customFormat="1" x14ac:dyDescent="0.2">
      <c r="C188" s="16"/>
      <c r="D188" s="16"/>
    </row>
    <row r="189" spans="3:4" s="15" customFormat="1" x14ac:dyDescent="0.2">
      <c r="C189" s="16"/>
      <c r="D189" s="16"/>
    </row>
    <row r="190" spans="3:4" s="15" customFormat="1" x14ac:dyDescent="0.2">
      <c r="C190" s="16"/>
      <c r="D190" s="16"/>
    </row>
    <row r="191" spans="3:4" s="15" customFormat="1" x14ac:dyDescent="0.2">
      <c r="C191" s="16"/>
      <c r="D191" s="16"/>
    </row>
    <row r="192" spans="3:4" s="15" customFormat="1" x14ac:dyDescent="0.2">
      <c r="C192" s="16"/>
      <c r="D192" s="16"/>
    </row>
    <row r="193" spans="3:4" s="15" customFormat="1" x14ac:dyDescent="0.2">
      <c r="C193" s="16"/>
      <c r="D193" s="16"/>
    </row>
    <row r="194" spans="3:4" s="15" customFormat="1" x14ac:dyDescent="0.2">
      <c r="C194" s="16"/>
      <c r="D194" s="16"/>
    </row>
    <row r="195" spans="3:4" s="15" customFormat="1" x14ac:dyDescent="0.2">
      <c r="C195" s="16"/>
      <c r="D195" s="16"/>
    </row>
    <row r="196" spans="3:4" s="15" customFormat="1" x14ac:dyDescent="0.2">
      <c r="C196" s="16"/>
      <c r="D196" s="16"/>
    </row>
    <row r="197" spans="3:4" s="15" customFormat="1" x14ac:dyDescent="0.2">
      <c r="C197" s="16"/>
      <c r="D197" s="16"/>
    </row>
    <row r="198" spans="3:4" s="15" customFormat="1" x14ac:dyDescent="0.2">
      <c r="C198" s="16"/>
      <c r="D198" s="16"/>
    </row>
    <row r="199" spans="3:4" s="15" customFormat="1" x14ac:dyDescent="0.2">
      <c r="C199" s="16"/>
      <c r="D199" s="16"/>
    </row>
    <row r="200" spans="3:4" s="15" customFormat="1" x14ac:dyDescent="0.2">
      <c r="C200" s="16"/>
      <c r="D200" s="16"/>
    </row>
    <row r="201" spans="3:4" s="15" customFormat="1" x14ac:dyDescent="0.2">
      <c r="C201" s="16"/>
      <c r="D201" s="16"/>
    </row>
    <row r="202" spans="3:4" s="15" customFormat="1" x14ac:dyDescent="0.2">
      <c r="C202" s="16"/>
      <c r="D202" s="16"/>
    </row>
    <row r="203" spans="3:4" s="15" customFormat="1" x14ac:dyDescent="0.2">
      <c r="C203" s="16"/>
      <c r="D203" s="16"/>
    </row>
    <row r="204" spans="3:4" s="15" customFormat="1" x14ac:dyDescent="0.2">
      <c r="C204" s="16"/>
      <c r="D204" s="16"/>
    </row>
    <row r="205" spans="3:4" s="15" customFormat="1" x14ac:dyDescent="0.2">
      <c r="C205" s="16"/>
      <c r="D205" s="16"/>
    </row>
    <row r="206" spans="3:4" s="15" customFormat="1" x14ac:dyDescent="0.2">
      <c r="C206" s="16"/>
      <c r="D206" s="16"/>
    </row>
    <row r="207" spans="3:4" s="15" customFormat="1" x14ac:dyDescent="0.2">
      <c r="C207" s="16"/>
      <c r="D207" s="16"/>
    </row>
    <row r="208" spans="3:4" s="15" customFormat="1" x14ac:dyDescent="0.2">
      <c r="C208" s="16"/>
      <c r="D208" s="16"/>
    </row>
    <row r="209" spans="3:4" s="15" customFormat="1" x14ac:dyDescent="0.2">
      <c r="C209" s="16"/>
      <c r="D209" s="16"/>
    </row>
    <row r="210" spans="3:4" s="15" customFormat="1" x14ac:dyDescent="0.2">
      <c r="C210" s="16"/>
      <c r="D210" s="16"/>
    </row>
    <row r="211" spans="3:4" s="15" customFormat="1" x14ac:dyDescent="0.2">
      <c r="C211" s="16"/>
      <c r="D211" s="16"/>
    </row>
    <row r="212" spans="3:4" s="15" customFormat="1" x14ac:dyDescent="0.2">
      <c r="C212" s="16"/>
      <c r="D212" s="16"/>
    </row>
    <row r="213" spans="3:4" s="15" customFormat="1" x14ac:dyDescent="0.2">
      <c r="C213" s="16"/>
      <c r="D213" s="16"/>
    </row>
    <row r="214" spans="3:4" s="15" customFormat="1" x14ac:dyDescent="0.2">
      <c r="C214" s="16"/>
      <c r="D214" s="16"/>
    </row>
    <row r="215" spans="3:4" s="15" customFormat="1" x14ac:dyDescent="0.2">
      <c r="C215" s="16"/>
      <c r="D215" s="16"/>
    </row>
    <row r="216" spans="3:4" s="15" customFormat="1" x14ac:dyDescent="0.2">
      <c r="C216" s="16"/>
      <c r="D216" s="16"/>
    </row>
    <row r="217" spans="3:4" s="15" customFormat="1" x14ac:dyDescent="0.2">
      <c r="C217" s="16"/>
      <c r="D217" s="16"/>
    </row>
    <row r="218" spans="3:4" s="15" customFormat="1" x14ac:dyDescent="0.2">
      <c r="C218" s="16"/>
      <c r="D218" s="16"/>
    </row>
    <row r="219" spans="3:4" s="15" customFormat="1" x14ac:dyDescent="0.2">
      <c r="C219" s="16"/>
      <c r="D219" s="16"/>
    </row>
    <row r="220" spans="3:4" s="15" customFormat="1" x14ac:dyDescent="0.2">
      <c r="C220" s="16"/>
      <c r="D220" s="16"/>
    </row>
    <row r="221" spans="3:4" s="15" customFormat="1" x14ac:dyDescent="0.2">
      <c r="C221" s="16"/>
      <c r="D221" s="16"/>
    </row>
    <row r="222" spans="3:4" s="15" customFormat="1" x14ac:dyDescent="0.2">
      <c r="C222" s="16"/>
      <c r="D222" s="16"/>
    </row>
    <row r="223" spans="3:4" s="15" customFormat="1" x14ac:dyDescent="0.2">
      <c r="C223" s="16"/>
      <c r="D223" s="16"/>
    </row>
    <row r="224" spans="3:4" s="15" customFormat="1" x14ac:dyDescent="0.2">
      <c r="C224" s="16"/>
      <c r="D224" s="16"/>
    </row>
    <row r="225" spans="3:4" s="15" customFormat="1" x14ac:dyDescent="0.2">
      <c r="C225" s="16"/>
      <c r="D225" s="16"/>
    </row>
    <row r="226" spans="3:4" s="15" customFormat="1" x14ac:dyDescent="0.2">
      <c r="C226" s="16"/>
      <c r="D226" s="16"/>
    </row>
    <row r="227" spans="3:4" s="15" customFormat="1" x14ac:dyDescent="0.2">
      <c r="C227" s="16"/>
      <c r="D227" s="16"/>
    </row>
    <row r="228" spans="3:4" s="15" customFormat="1" x14ac:dyDescent="0.2">
      <c r="C228" s="16"/>
      <c r="D228" s="16"/>
    </row>
    <row r="229" spans="3:4" s="15" customFormat="1" x14ac:dyDescent="0.2">
      <c r="C229" s="16"/>
      <c r="D229" s="16"/>
    </row>
    <row r="230" spans="3:4" s="15" customFormat="1" x14ac:dyDescent="0.2">
      <c r="C230" s="16"/>
      <c r="D230" s="16"/>
    </row>
    <row r="231" spans="3:4" s="15" customFormat="1" x14ac:dyDescent="0.2">
      <c r="C231" s="16"/>
      <c r="D231" s="16"/>
    </row>
    <row r="232" spans="3:4" s="15" customFormat="1" x14ac:dyDescent="0.2">
      <c r="C232" s="16"/>
      <c r="D232" s="16"/>
    </row>
    <row r="233" spans="3:4" s="15" customFormat="1" x14ac:dyDescent="0.2">
      <c r="C233" s="16"/>
      <c r="D233" s="16"/>
    </row>
    <row r="234" spans="3:4" s="15" customFormat="1" x14ac:dyDescent="0.2">
      <c r="C234" s="16"/>
      <c r="D234" s="16"/>
    </row>
    <row r="235" spans="3:4" s="15" customFormat="1" x14ac:dyDescent="0.2">
      <c r="C235" s="16"/>
      <c r="D235" s="16"/>
    </row>
    <row r="236" spans="3:4" s="15" customFormat="1" x14ac:dyDescent="0.2">
      <c r="C236" s="16"/>
      <c r="D236" s="16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  <row r="488" spans="3:4" x14ac:dyDescent="0.2">
      <c r="C488" s="13"/>
      <c r="D488" s="13"/>
    </row>
    <row r="489" spans="3:4" x14ac:dyDescent="0.2">
      <c r="C489" s="13"/>
      <c r="D489" s="13"/>
    </row>
    <row r="490" spans="3:4" x14ac:dyDescent="0.2">
      <c r="C490" s="13"/>
      <c r="D490" s="13"/>
    </row>
    <row r="491" spans="3:4" x14ac:dyDescent="0.2">
      <c r="C491" s="13"/>
      <c r="D491" s="13"/>
    </row>
    <row r="492" spans="3:4" x14ac:dyDescent="0.2">
      <c r="C492" s="13"/>
      <c r="D492" s="13"/>
    </row>
    <row r="493" spans="3:4" x14ac:dyDescent="0.2">
      <c r="C493" s="13"/>
      <c r="D493" s="13"/>
    </row>
    <row r="494" spans="3:4" x14ac:dyDescent="0.2">
      <c r="C494" s="13"/>
      <c r="D494" s="13"/>
    </row>
    <row r="495" spans="3:4" x14ac:dyDescent="0.2">
      <c r="C495" s="13"/>
      <c r="D495" s="13"/>
    </row>
    <row r="496" spans="3:4" x14ac:dyDescent="0.2">
      <c r="C496" s="13"/>
      <c r="D496" s="13"/>
    </row>
    <row r="497" spans="3:4" x14ac:dyDescent="0.2">
      <c r="C497" s="13"/>
      <c r="D497" s="13"/>
    </row>
    <row r="498" spans="3:4" x14ac:dyDescent="0.2">
      <c r="C498" s="13"/>
      <c r="D498" s="13"/>
    </row>
    <row r="499" spans="3:4" x14ac:dyDescent="0.2">
      <c r="C499" s="13"/>
      <c r="D499" s="13"/>
    </row>
    <row r="500" spans="3:4" x14ac:dyDescent="0.2">
      <c r="C500" s="13"/>
      <c r="D500" s="13"/>
    </row>
    <row r="501" spans="3:4" x14ac:dyDescent="0.2">
      <c r="C501" s="13"/>
      <c r="D501" s="13"/>
    </row>
    <row r="502" spans="3:4" x14ac:dyDescent="0.2">
      <c r="C502" s="13"/>
      <c r="D502" s="13"/>
    </row>
    <row r="503" spans="3:4" x14ac:dyDescent="0.2">
      <c r="C503" s="13"/>
      <c r="D503" s="13"/>
    </row>
    <row r="504" spans="3:4" x14ac:dyDescent="0.2">
      <c r="C504" s="13"/>
      <c r="D504" s="13"/>
    </row>
    <row r="505" spans="3:4" x14ac:dyDescent="0.2">
      <c r="C505" s="13"/>
      <c r="D505" s="13"/>
    </row>
    <row r="506" spans="3:4" x14ac:dyDescent="0.2">
      <c r="C506" s="13"/>
      <c r="D506" s="13"/>
    </row>
    <row r="507" spans="3:4" x14ac:dyDescent="0.2">
      <c r="C507" s="13"/>
      <c r="D507" s="13"/>
    </row>
    <row r="508" spans="3:4" x14ac:dyDescent="0.2">
      <c r="C508" s="13"/>
      <c r="D508" s="13"/>
    </row>
    <row r="509" spans="3:4" x14ac:dyDescent="0.2">
      <c r="C509" s="13"/>
      <c r="D509" s="13"/>
    </row>
    <row r="510" spans="3:4" x14ac:dyDescent="0.2">
      <c r="C510" s="13"/>
      <c r="D510" s="13"/>
    </row>
    <row r="511" spans="3:4" x14ac:dyDescent="0.2">
      <c r="C511" s="13"/>
      <c r="D511" s="13"/>
    </row>
    <row r="512" spans="3:4" x14ac:dyDescent="0.2">
      <c r="C512" s="13"/>
      <c r="D512" s="13"/>
    </row>
    <row r="513" spans="3:4" x14ac:dyDescent="0.2">
      <c r="C513" s="13"/>
      <c r="D513" s="13"/>
    </row>
    <row r="514" spans="3:4" x14ac:dyDescent="0.2">
      <c r="C514" s="13"/>
      <c r="D514" s="13"/>
    </row>
    <row r="515" spans="3:4" x14ac:dyDescent="0.2">
      <c r="C515" s="13"/>
      <c r="D515" s="13"/>
    </row>
    <row r="516" spans="3:4" x14ac:dyDescent="0.2">
      <c r="C516" s="13"/>
      <c r="D516" s="13"/>
    </row>
    <row r="517" spans="3:4" x14ac:dyDescent="0.2">
      <c r="C517" s="13"/>
      <c r="D517" s="13"/>
    </row>
    <row r="518" spans="3:4" x14ac:dyDescent="0.2">
      <c r="C518" s="13"/>
      <c r="D518" s="13"/>
    </row>
    <row r="519" spans="3:4" x14ac:dyDescent="0.2">
      <c r="C519" s="13"/>
      <c r="D519" s="13"/>
    </row>
    <row r="520" spans="3:4" x14ac:dyDescent="0.2">
      <c r="C520" s="13"/>
      <c r="D520" s="13"/>
    </row>
    <row r="521" spans="3:4" x14ac:dyDescent="0.2">
      <c r="C521" s="13"/>
      <c r="D521" s="13"/>
    </row>
    <row r="522" spans="3:4" x14ac:dyDescent="0.2">
      <c r="C522" s="13"/>
      <c r="D522" s="13"/>
    </row>
    <row r="523" spans="3:4" x14ac:dyDescent="0.2">
      <c r="C523" s="13"/>
      <c r="D523" s="13"/>
    </row>
    <row r="524" spans="3:4" x14ac:dyDescent="0.2">
      <c r="C524" s="13"/>
      <c r="D524" s="13"/>
    </row>
    <row r="525" spans="3:4" x14ac:dyDescent="0.2">
      <c r="C525" s="13"/>
      <c r="D525" s="13"/>
    </row>
    <row r="526" spans="3:4" x14ac:dyDescent="0.2">
      <c r="C526" s="13"/>
      <c r="D526" s="13"/>
    </row>
    <row r="527" spans="3:4" x14ac:dyDescent="0.2">
      <c r="C527" s="13"/>
      <c r="D527" s="13"/>
    </row>
    <row r="528" spans="3:4" x14ac:dyDescent="0.2">
      <c r="C528" s="13"/>
      <c r="D528" s="13"/>
    </row>
    <row r="529" spans="3:4" x14ac:dyDescent="0.2">
      <c r="C529" s="13"/>
      <c r="D529" s="13"/>
    </row>
    <row r="530" spans="3:4" x14ac:dyDescent="0.2">
      <c r="C530" s="13"/>
      <c r="D530" s="13"/>
    </row>
    <row r="531" spans="3:4" x14ac:dyDescent="0.2">
      <c r="C531" s="13"/>
      <c r="D531" s="13"/>
    </row>
    <row r="532" spans="3:4" x14ac:dyDescent="0.2">
      <c r="C532" s="13"/>
      <c r="D532" s="13"/>
    </row>
    <row r="533" spans="3:4" x14ac:dyDescent="0.2">
      <c r="C533" s="13"/>
      <c r="D533" s="13"/>
    </row>
    <row r="534" spans="3:4" x14ac:dyDescent="0.2">
      <c r="C534" s="13"/>
      <c r="D534" s="13"/>
    </row>
    <row r="535" spans="3:4" x14ac:dyDescent="0.2">
      <c r="C535" s="13"/>
      <c r="D535" s="13"/>
    </row>
    <row r="536" spans="3:4" x14ac:dyDescent="0.2">
      <c r="C536" s="13"/>
      <c r="D536" s="13"/>
    </row>
    <row r="537" spans="3:4" x14ac:dyDescent="0.2">
      <c r="C537" s="13"/>
      <c r="D537" s="13"/>
    </row>
    <row r="538" spans="3:4" x14ac:dyDescent="0.2">
      <c r="C538" s="13"/>
      <c r="D538" s="13"/>
    </row>
    <row r="539" spans="3:4" x14ac:dyDescent="0.2">
      <c r="C539" s="13"/>
      <c r="D539" s="13"/>
    </row>
    <row r="540" spans="3:4" x14ac:dyDescent="0.2">
      <c r="C540" s="13"/>
      <c r="D540" s="13"/>
    </row>
    <row r="541" spans="3:4" x14ac:dyDescent="0.2">
      <c r="C541" s="13"/>
      <c r="D541" s="13"/>
    </row>
    <row r="542" spans="3:4" x14ac:dyDescent="0.2">
      <c r="C542" s="13"/>
      <c r="D542" s="13"/>
    </row>
    <row r="543" spans="3:4" x14ac:dyDescent="0.2">
      <c r="C543" s="13"/>
      <c r="D543" s="13"/>
    </row>
    <row r="544" spans="3:4" x14ac:dyDescent="0.2">
      <c r="C544" s="13"/>
      <c r="D544" s="13"/>
    </row>
    <row r="545" spans="3:4" x14ac:dyDescent="0.2">
      <c r="C545" s="13"/>
      <c r="D545" s="13"/>
    </row>
    <row r="546" spans="3:4" x14ac:dyDescent="0.2">
      <c r="C546" s="13"/>
      <c r="D546" s="13"/>
    </row>
    <row r="547" spans="3:4" x14ac:dyDescent="0.2">
      <c r="C547" s="13"/>
      <c r="D547" s="13"/>
    </row>
    <row r="548" spans="3:4" x14ac:dyDescent="0.2">
      <c r="C548" s="13"/>
      <c r="D548" s="13"/>
    </row>
    <row r="549" spans="3:4" x14ac:dyDescent="0.2">
      <c r="C549" s="13"/>
      <c r="D549" s="13"/>
    </row>
    <row r="550" spans="3:4" x14ac:dyDescent="0.2">
      <c r="C550" s="13"/>
      <c r="D550" s="13"/>
    </row>
    <row r="551" spans="3:4" x14ac:dyDescent="0.2">
      <c r="C551" s="13"/>
      <c r="D551" s="13"/>
    </row>
    <row r="552" spans="3:4" x14ac:dyDescent="0.2">
      <c r="C552" s="13"/>
      <c r="D552" s="13"/>
    </row>
    <row r="553" spans="3:4" x14ac:dyDescent="0.2">
      <c r="C553" s="13"/>
      <c r="D553" s="13"/>
    </row>
    <row r="554" spans="3:4" x14ac:dyDescent="0.2">
      <c r="C554" s="13"/>
      <c r="D554" s="13"/>
    </row>
    <row r="555" spans="3:4" x14ac:dyDescent="0.2">
      <c r="C555" s="13"/>
      <c r="D555" s="13"/>
    </row>
    <row r="556" spans="3:4" x14ac:dyDescent="0.2">
      <c r="C556" s="13"/>
      <c r="D556" s="13"/>
    </row>
    <row r="557" spans="3:4" x14ac:dyDescent="0.2">
      <c r="C557" s="13"/>
      <c r="D557" s="13"/>
    </row>
    <row r="558" spans="3:4" x14ac:dyDescent="0.2">
      <c r="C558" s="13"/>
      <c r="D558" s="13"/>
    </row>
    <row r="559" spans="3:4" x14ac:dyDescent="0.2">
      <c r="C559" s="13"/>
      <c r="D559" s="13"/>
    </row>
    <row r="560" spans="3:4" x14ac:dyDescent="0.2">
      <c r="C560" s="13"/>
      <c r="D560" s="13"/>
    </row>
    <row r="561" spans="3:4" x14ac:dyDescent="0.2">
      <c r="C561" s="13"/>
      <c r="D561" s="13"/>
    </row>
    <row r="562" spans="3:4" x14ac:dyDescent="0.2">
      <c r="C562" s="13"/>
      <c r="D562" s="13"/>
    </row>
    <row r="563" spans="3:4" x14ac:dyDescent="0.2">
      <c r="C563" s="13"/>
      <c r="D563" s="13"/>
    </row>
    <row r="564" spans="3:4" x14ac:dyDescent="0.2">
      <c r="C564" s="13"/>
      <c r="D564" s="13"/>
    </row>
    <row r="565" spans="3:4" x14ac:dyDescent="0.2">
      <c r="C565" s="13"/>
      <c r="D565" s="13"/>
    </row>
    <row r="566" spans="3:4" x14ac:dyDescent="0.2">
      <c r="C566" s="13"/>
      <c r="D566" s="13"/>
    </row>
  </sheetData>
  <phoneticPr fontId="8" type="noConversion"/>
  <hyperlinks>
    <hyperlink ref="H42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0"/>
  <sheetViews>
    <sheetView workbookViewId="0">
      <selection activeCell="A23" sqref="A23:D23"/>
    </sheetView>
  </sheetViews>
  <sheetFormatPr defaultRowHeight="12.75" x14ac:dyDescent="0.2"/>
  <cols>
    <col min="1" max="1" width="19.7109375" style="13" customWidth="1"/>
    <col min="2" max="2" width="4.42578125" style="8" customWidth="1"/>
    <col min="3" max="3" width="12.7109375" style="13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13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36" t="s">
        <v>68</v>
      </c>
      <c r="I1" s="37" t="s">
        <v>69</v>
      </c>
      <c r="J1" s="38" t="s">
        <v>70</v>
      </c>
    </row>
    <row r="2" spans="1:16" x14ac:dyDescent="0.2">
      <c r="I2" s="39" t="s">
        <v>54</v>
      </c>
      <c r="J2" s="40" t="s">
        <v>71</v>
      </c>
    </row>
    <row r="3" spans="1:16" x14ac:dyDescent="0.2">
      <c r="A3" s="41" t="s">
        <v>72</v>
      </c>
      <c r="I3" s="39" t="s">
        <v>73</v>
      </c>
      <c r="J3" s="40" t="s">
        <v>74</v>
      </c>
    </row>
    <row r="4" spans="1:16" x14ac:dyDescent="0.2">
      <c r="I4" s="39" t="s">
        <v>75</v>
      </c>
      <c r="J4" s="40" t="s">
        <v>74</v>
      </c>
    </row>
    <row r="5" spans="1:16" ht="13.5" thickBot="1" x14ac:dyDescent="0.25">
      <c r="I5" s="42" t="s">
        <v>76</v>
      </c>
      <c r="J5" s="43" t="s">
        <v>77</v>
      </c>
    </row>
    <row r="10" spans="1:16" ht="13.5" thickBot="1" x14ac:dyDescent="0.25"/>
    <row r="11" spans="1:16" ht="12.75" customHeight="1" thickBot="1" x14ac:dyDescent="0.25">
      <c r="A11" s="13" t="str">
        <f t="shared" ref="A11:A23" si="0">P11</f>
        <v> BBS 103 </v>
      </c>
      <c r="B11" s="9" t="str">
        <f t="shared" ref="B11:B23" si="1">IF(H11=INT(H11),"I","II")</f>
        <v>I</v>
      </c>
      <c r="C11" s="13">
        <f t="shared" ref="C11:C23" si="2">1*G11</f>
        <v>48972.406999999999</v>
      </c>
      <c r="D11" s="8" t="str">
        <f t="shared" ref="D11:D23" si="3">VLOOKUP(F11,I$1:J$5,2,FALSE)</f>
        <v>vis</v>
      </c>
      <c r="E11" s="44">
        <f>VLOOKUP(C11,Active!C$21:E$973,3,FALSE)</f>
        <v>10458.974167826724</v>
      </c>
      <c r="F11" s="9" t="s">
        <v>76</v>
      </c>
      <c r="G11" s="8" t="str">
        <f t="shared" ref="G11:G23" si="4">MID(I11,3,LEN(I11)-3)</f>
        <v>48972.407</v>
      </c>
      <c r="H11" s="13">
        <f t="shared" ref="H11:H23" si="5">1*K11</f>
        <v>10459</v>
      </c>
      <c r="I11" s="45" t="s">
        <v>78</v>
      </c>
      <c r="J11" s="46" t="s">
        <v>79</v>
      </c>
      <c r="K11" s="45">
        <v>10459</v>
      </c>
      <c r="L11" s="45" t="s">
        <v>80</v>
      </c>
      <c r="M11" s="46" t="s">
        <v>81</v>
      </c>
      <c r="N11" s="46" t="s">
        <v>82</v>
      </c>
      <c r="O11" s="47" t="s">
        <v>83</v>
      </c>
      <c r="P11" s="47" t="s">
        <v>84</v>
      </c>
    </row>
    <row r="12" spans="1:16" ht="12.75" customHeight="1" thickBot="1" x14ac:dyDescent="0.25">
      <c r="A12" s="13" t="str">
        <f t="shared" si="0"/>
        <v> BBS 112 </v>
      </c>
      <c r="B12" s="9" t="str">
        <f t="shared" si="1"/>
        <v>II</v>
      </c>
      <c r="C12" s="13">
        <f t="shared" si="2"/>
        <v>50045.366999999998</v>
      </c>
      <c r="D12" s="8" t="str">
        <f t="shared" si="3"/>
        <v>vis</v>
      </c>
      <c r="E12" s="44">
        <f>VLOOKUP(C12,Active!C$21:E$973,3,FALSE)</f>
        <v>12832.462837369259</v>
      </c>
      <c r="F12" s="9" t="s">
        <v>76</v>
      </c>
      <c r="G12" s="8" t="str">
        <f t="shared" si="4"/>
        <v>50045.367</v>
      </c>
      <c r="H12" s="13">
        <f t="shared" si="5"/>
        <v>12832.5</v>
      </c>
      <c r="I12" s="45" t="s">
        <v>85</v>
      </c>
      <c r="J12" s="46" t="s">
        <v>86</v>
      </c>
      <c r="K12" s="45">
        <v>12832.5</v>
      </c>
      <c r="L12" s="45" t="s">
        <v>87</v>
      </c>
      <c r="M12" s="46" t="s">
        <v>81</v>
      </c>
      <c r="N12" s="46" t="s">
        <v>82</v>
      </c>
      <c r="O12" s="47" t="s">
        <v>83</v>
      </c>
      <c r="P12" s="47" t="s">
        <v>88</v>
      </c>
    </row>
    <row r="13" spans="1:16" ht="12.75" customHeight="1" thickBot="1" x14ac:dyDescent="0.25">
      <c r="A13" s="13" t="str">
        <f t="shared" si="0"/>
        <v> BBS 112 </v>
      </c>
      <c r="B13" s="9" t="str">
        <f t="shared" si="1"/>
        <v>I</v>
      </c>
      <c r="C13" s="13">
        <f t="shared" si="2"/>
        <v>50046.502</v>
      </c>
      <c r="D13" s="8" t="str">
        <f t="shared" si="3"/>
        <v>vis</v>
      </c>
      <c r="E13" s="44">
        <f>VLOOKUP(C13,Active!C$21:E$973,3,FALSE)</f>
        <v>12834.973564367408</v>
      </c>
      <c r="F13" s="9" t="s">
        <v>76</v>
      </c>
      <c r="G13" s="8" t="str">
        <f t="shared" si="4"/>
        <v>50046.502</v>
      </c>
      <c r="H13" s="13">
        <f t="shared" si="5"/>
        <v>12835</v>
      </c>
      <c r="I13" s="45" t="s">
        <v>89</v>
      </c>
      <c r="J13" s="46" t="s">
        <v>90</v>
      </c>
      <c r="K13" s="45">
        <v>12835</v>
      </c>
      <c r="L13" s="45" t="s">
        <v>80</v>
      </c>
      <c r="M13" s="46" t="s">
        <v>81</v>
      </c>
      <c r="N13" s="46" t="s">
        <v>82</v>
      </c>
      <c r="O13" s="47" t="s">
        <v>83</v>
      </c>
      <c r="P13" s="47" t="s">
        <v>88</v>
      </c>
    </row>
    <row r="14" spans="1:16" ht="12.75" customHeight="1" thickBot="1" x14ac:dyDescent="0.25">
      <c r="A14" s="13" t="str">
        <f t="shared" si="0"/>
        <v> BBS 118 </v>
      </c>
      <c r="B14" s="9" t="str">
        <f t="shared" si="1"/>
        <v>I</v>
      </c>
      <c r="C14" s="13">
        <f t="shared" si="2"/>
        <v>50845.290999999997</v>
      </c>
      <c r="D14" s="8" t="str">
        <f t="shared" si="3"/>
        <v>vis</v>
      </c>
      <c r="E14" s="44">
        <f>VLOOKUP(C14,Active!C$21:E$973,3,FALSE)</f>
        <v>14601.970135400072</v>
      </c>
      <c r="F14" s="9" t="s">
        <v>76</v>
      </c>
      <c r="G14" s="8" t="str">
        <f t="shared" si="4"/>
        <v>50845.291</v>
      </c>
      <c r="H14" s="13">
        <f t="shared" si="5"/>
        <v>14602</v>
      </c>
      <c r="I14" s="45" t="s">
        <v>91</v>
      </c>
      <c r="J14" s="46" t="s">
        <v>92</v>
      </c>
      <c r="K14" s="45">
        <v>14602</v>
      </c>
      <c r="L14" s="45" t="s">
        <v>93</v>
      </c>
      <c r="M14" s="46" t="s">
        <v>81</v>
      </c>
      <c r="N14" s="46" t="s">
        <v>82</v>
      </c>
      <c r="O14" s="47" t="s">
        <v>83</v>
      </c>
      <c r="P14" s="47" t="s">
        <v>94</v>
      </c>
    </row>
    <row r="15" spans="1:16" ht="12.75" customHeight="1" thickBot="1" x14ac:dyDescent="0.25">
      <c r="A15" s="13" t="str">
        <f t="shared" si="0"/>
        <v> BBS 130 </v>
      </c>
      <c r="B15" s="9" t="str">
        <f t="shared" si="1"/>
        <v>I</v>
      </c>
      <c r="C15" s="13">
        <f t="shared" si="2"/>
        <v>52693.32</v>
      </c>
      <c r="D15" s="8" t="str">
        <f t="shared" si="3"/>
        <v>vis</v>
      </c>
      <c r="E15" s="44">
        <f>VLOOKUP(C15,Active!C$21:E$973,3,FALSE)</f>
        <v>18689.98449985544</v>
      </c>
      <c r="F15" s="9" t="s">
        <v>76</v>
      </c>
      <c r="G15" s="8" t="str">
        <f t="shared" si="4"/>
        <v>52693.320</v>
      </c>
      <c r="H15" s="13">
        <f t="shared" si="5"/>
        <v>18690</v>
      </c>
      <c r="I15" s="45" t="s">
        <v>98</v>
      </c>
      <c r="J15" s="46" t="s">
        <v>99</v>
      </c>
      <c r="K15" s="45">
        <v>18690</v>
      </c>
      <c r="L15" s="45" t="s">
        <v>100</v>
      </c>
      <c r="M15" s="46" t="s">
        <v>81</v>
      </c>
      <c r="N15" s="46" t="s">
        <v>82</v>
      </c>
      <c r="O15" s="47" t="s">
        <v>83</v>
      </c>
      <c r="P15" s="47" t="s">
        <v>101</v>
      </c>
    </row>
    <row r="16" spans="1:16" ht="12.75" customHeight="1" thickBot="1" x14ac:dyDescent="0.25">
      <c r="A16" s="13" t="str">
        <f t="shared" si="0"/>
        <v> BBS 130 </v>
      </c>
      <c r="B16" s="9" t="str">
        <f t="shared" si="1"/>
        <v>II</v>
      </c>
      <c r="C16" s="13">
        <f t="shared" si="2"/>
        <v>52938.552000000003</v>
      </c>
      <c r="D16" s="8" t="str">
        <f t="shared" si="3"/>
        <v>vis</v>
      </c>
      <c r="E16" s="44">
        <f>VLOOKUP(C16,Active!C$21:E$973,3,FALSE)</f>
        <v>19232.460802242538</v>
      </c>
      <c r="F16" s="9" t="s">
        <v>76</v>
      </c>
      <c r="G16" s="8" t="str">
        <f t="shared" si="4"/>
        <v>52938.552</v>
      </c>
      <c r="H16" s="13">
        <f t="shared" si="5"/>
        <v>19232.5</v>
      </c>
      <c r="I16" s="45" t="s">
        <v>102</v>
      </c>
      <c r="J16" s="46" t="s">
        <v>103</v>
      </c>
      <c r="K16" s="45">
        <v>19232.5</v>
      </c>
      <c r="L16" s="45" t="s">
        <v>104</v>
      </c>
      <c r="M16" s="46" t="s">
        <v>81</v>
      </c>
      <c r="N16" s="46" t="s">
        <v>82</v>
      </c>
      <c r="O16" s="47" t="s">
        <v>83</v>
      </c>
      <c r="P16" s="47" t="s">
        <v>101</v>
      </c>
    </row>
    <row r="17" spans="1:16" ht="12.75" customHeight="1" thickBot="1" x14ac:dyDescent="0.25">
      <c r="A17" s="13" t="str">
        <f t="shared" si="0"/>
        <v>IBVS 5603 </v>
      </c>
      <c r="B17" s="9" t="str">
        <f t="shared" si="1"/>
        <v>I</v>
      </c>
      <c r="C17" s="13">
        <f t="shared" si="2"/>
        <v>53281.898399999998</v>
      </c>
      <c r="D17" s="8" t="str">
        <f t="shared" si="3"/>
        <v>vis</v>
      </c>
      <c r="E17" s="44">
        <f>VLOOKUP(C17,Active!C$21:E$973,3,FALSE)</f>
        <v>19991.975406820722</v>
      </c>
      <c r="F17" s="9" t="s">
        <v>76</v>
      </c>
      <c r="G17" s="8" t="str">
        <f t="shared" si="4"/>
        <v>53281.8984</v>
      </c>
      <c r="H17" s="13">
        <f t="shared" si="5"/>
        <v>19992</v>
      </c>
      <c r="I17" s="45" t="s">
        <v>105</v>
      </c>
      <c r="J17" s="46" t="s">
        <v>106</v>
      </c>
      <c r="K17" s="45">
        <v>19992</v>
      </c>
      <c r="L17" s="45" t="s">
        <v>107</v>
      </c>
      <c r="M17" s="46" t="s">
        <v>81</v>
      </c>
      <c r="N17" s="46" t="s">
        <v>82</v>
      </c>
      <c r="O17" s="47" t="s">
        <v>108</v>
      </c>
      <c r="P17" s="48" t="s">
        <v>109</v>
      </c>
    </row>
    <row r="18" spans="1:16" ht="12.75" customHeight="1" thickBot="1" x14ac:dyDescent="0.25">
      <c r="A18" s="13" t="str">
        <f t="shared" si="0"/>
        <v>OEJV 0116 </v>
      </c>
      <c r="B18" s="9" t="str">
        <f t="shared" si="1"/>
        <v>I</v>
      </c>
      <c r="C18" s="13">
        <f t="shared" si="2"/>
        <v>54489.351999999999</v>
      </c>
      <c r="D18" s="8" t="str">
        <f t="shared" si="3"/>
        <v>vis</v>
      </c>
      <c r="E18" s="44">
        <f>VLOOKUP(C18,Active!C$21:E$973,3,FALSE)</f>
        <v>22662.976598475907</v>
      </c>
      <c r="F18" s="9" t="s">
        <v>76</v>
      </c>
      <c r="G18" s="8" t="str">
        <f t="shared" si="4"/>
        <v>54489.352</v>
      </c>
      <c r="H18" s="13">
        <f t="shared" si="5"/>
        <v>22663</v>
      </c>
      <c r="I18" s="45" t="s">
        <v>110</v>
      </c>
      <c r="J18" s="46" t="s">
        <v>111</v>
      </c>
      <c r="K18" s="45">
        <v>22663</v>
      </c>
      <c r="L18" s="45" t="s">
        <v>112</v>
      </c>
      <c r="M18" s="46" t="s">
        <v>113</v>
      </c>
      <c r="N18" s="46" t="s">
        <v>114</v>
      </c>
      <c r="O18" s="47" t="s">
        <v>83</v>
      </c>
      <c r="P18" s="48" t="s">
        <v>115</v>
      </c>
    </row>
    <row r="19" spans="1:16" ht="12.75" customHeight="1" thickBot="1" x14ac:dyDescent="0.25">
      <c r="A19" s="13" t="str">
        <f t="shared" si="0"/>
        <v>IBVS 5871 </v>
      </c>
      <c r="B19" s="9" t="str">
        <f t="shared" si="1"/>
        <v>I</v>
      </c>
      <c r="C19" s="13">
        <f t="shared" si="2"/>
        <v>54756.974600000001</v>
      </c>
      <c r="D19" s="8" t="str">
        <f t="shared" si="3"/>
        <v>vis</v>
      </c>
      <c r="E19" s="44">
        <f>VLOOKUP(C19,Active!C$21:E$973,3,FALSE)</f>
        <v>23254.983018858326</v>
      </c>
      <c r="F19" s="9" t="s">
        <v>76</v>
      </c>
      <c r="G19" s="8" t="str">
        <f t="shared" si="4"/>
        <v>54756.9746</v>
      </c>
      <c r="H19" s="13">
        <f t="shared" si="5"/>
        <v>23255</v>
      </c>
      <c r="I19" s="45" t="s">
        <v>116</v>
      </c>
      <c r="J19" s="46" t="s">
        <v>117</v>
      </c>
      <c r="K19" s="45">
        <v>23255</v>
      </c>
      <c r="L19" s="45" t="s">
        <v>118</v>
      </c>
      <c r="M19" s="46" t="s">
        <v>113</v>
      </c>
      <c r="N19" s="46" t="s">
        <v>30</v>
      </c>
      <c r="O19" s="47" t="s">
        <v>119</v>
      </c>
      <c r="P19" s="48" t="s">
        <v>120</v>
      </c>
    </row>
    <row r="20" spans="1:16" ht="12.75" customHeight="1" thickBot="1" x14ac:dyDescent="0.25">
      <c r="A20" s="13" t="str">
        <f t="shared" si="0"/>
        <v>IBVS 5945 </v>
      </c>
      <c r="B20" s="9" t="str">
        <f t="shared" si="1"/>
        <v>I</v>
      </c>
      <c r="C20" s="13">
        <f t="shared" si="2"/>
        <v>55240.672400000003</v>
      </c>
      <c r="D20" s="8" t="str">
        <f t="shared" si="3"/>
        <v>vis</v>
      </c>
      <c r="E20" s="44">
        <f>VLOOKUP(C20,Active!C$21:E$973,3,FALSE)</f>
        <v>24324.968151372734</v>
      </c>
      <c r="F20" s="9" t="s">
        <v>76</v>
      </c>
      <c r="G20" s="8" t="str">
        <f t="shared" si="4"/>
        <v>55240.6724</v>
      </c>
      <c r="H20" s="13">
        <f t="shared" si="5"/>
        <v>24325</v>
      </c>
      <c r="I20" s="45" t="s">
        <v>121</v>
      </c>
      <c r="J20" s="46" t="s">
        <v>122</v>
      </c>
      <c r="K20" s="45">
        <v>24325</v>
      </c>
      <c r="L20" s="45" t="s">
        <v>123</v>
      </c>
      <c r="M20" s="46" t="s">
        <v>113</v>
      </c>
      <c r="N20" s="46" t="s">
        <v>76</v>
      </c>
      <c r="O20" s="47" t="s">
        <v>119</v>
      </c>
      <c r="P20" s="48" t="s">
        <v>124</v>
      </c>
    </row>
    <row r="21" spans="1:16" ht="12.75" customHeight="1" thickBot="1" x14ac:dyDescent="0.25">
      <c r="A21" s="13" t="str">
        <f t="shared" si="0"/>
        <v>IBVS 5960 </v>
      </c>
      <c r="B21" s="9" t="str">
        <f t="shared" si="1"/>
        <v>I</v>
      </c>
      <c r="C21" s="13">
        <f t="shared" si="2"/>
        <v>55502.8724</v>
      </c>
      <c r="D21" s="8" t="str">
        <f t="shared" si="3"/>
        <v>vis</v>
      </c>
      <c r="E21" s="44">
        <f>VLOOKUP(C21,Active!C$21:E$973,3,FALSE)</f>
        <v>24904.979269358533</v>
      </c>
      <c r="F21" s="9" t="s">
        <v>76</v>
      </c>
      <c r="G21" s="8" t="str">
        <f t="shared" si="4"/>
        <v>55502.8724</v>
      </c>
      <c r="H21" s="13">
        <f t="shared" si="5"/>
        <v>24905</v>
      </c>
      <c r="I21" s="45" t="s">
        <v>125</v>
      </c>
      <c r="J21" s="46" t="s">
        <v>126</v>
      </c>
      <c r="K21" s="45">
        <v>24905</v>
      </c>
      <c r="L21" s="45" t="s">
        <v>127</v>
      </c>
      <c r="M21" s="46" t="s">
        <v>113</v>
      </c>
      <c r="N21" s="46" t="s">
        <v>76</v>
      </c>
      <c r="O21" s="47" t="s">
        <v>119</v>
      </c>
      <c r="P21" s="48" t="s">
        <v>128</v>
      </c>
    </row>
    <row r="22" spans="1:16" ht="12.75" customHeight="1" thickBot="1" x14ac:dyDescent="0.25">
      <c r="A22" s="13" t="str">
        <f t="shared" si="0"/>
        <v>IBVS 6011 </v>
      </c>
      <c r="B22" s="9" t="str">
        <f t="shared" si="1"/>
        <v>I</v>
      </c>
      <c r="C22" s="13">
        <f t="shared" si="2"/>
        <v>55869.942499999997</v>
      </c>
      <c r="D22" s="8" t="str">
        <f t="shared" si="3"/>
        <v>vis</v>
      </c>
      <c r="E22" s="44">
        <f>VLOOKUP(C22,Active!C$21:E$973,3,FALSE)</f>
        <v>25716.972934805373</v>
      </c>
      <c r="F22" s="9" t="s">
        <v>76</v>
      </c>
      <c r="G22" s="8" t="str">
        <f t="shared" si="4"/>
        <v>55869.9425</v>
      </c>
      <c r="H22" s="13">
        <f t="shared" si="5"/>
        <v>25717</v>
      </c>
      <c r="I22" s="45" t="s">
        <v>129</v>
      </c>
      <c r="J22" s="46" t="s">
        <v>130</v>
      </c>
      <c r="K22" s="45">
        <v>25717</v>
      </c>
      <c r="L22" s="45" t="s">
        <v>131</v>
      </c>
      <c r="M22" s="46" t="s">
        <v>113</v>
      </c>
      <c r="N22" s="46" t="s">
        <v>76</v>
      </c>
      <c r="O22" s="47" t="s">
        <v>119</v>
      </c>
      <c r="P22" s="48" t="s">
        <v>132</v>
      </c>
    </row>
    <row r="23" spans="1:16" ht="12.75" customHeight="1" thickBot="1" x14ac:dyDescent="0.25">
      <c r="A23" s="13" t="str">
        <f t="shared" si="0"/>
        <v> BBS 123 </v>
      </c>
      <c r="B23" s="9" t="str">
        <f t="shared" si="1"/>
        <v>I</v>
      </c>
      <c r="C23" s="13">
        <f t="shared" si="2"/>
        <v>51561.353999999999</v>
      </c>
      <c r="D23" s="8" t="str">
        <f t="shared" si="3"/>
        <v>vis</v>
      </c>
      <c r="E23" s="44">
        <f>VLOOKUP(C23,Active!C$21:E$973,3,FALSE)</f>
        <v>16185.968995729108</v>
      </c>
      <c r="F23" s="9" t="s">
        <v>76</v>
      </c>
      <c r="G23" s="8" t="str">
        <f t="shared" si="4"/>
        <v>51561.354</v>
      </c>
      <c r="H23" s="13">
        <f t="shared" si="5"/>
        <v>16186</v>
      </c>
      <c r="I23" s="45" t="s">
        <v>95</v>
      </c>
      <c r="J23" s="46" t="s">
        <v>96</v>
      </c>
      <c r="K23" s="45">
        <v>16186</v>
      </c>
      <c r="L23" s="45" t="s">
        <v>93</v>
      </c>
      <c r="M23" s="46" t="s">
        <v>81</v>
      </c>
      <c r="N23" s="46" t="s">
        <v>82</v>
      </c>
      <c r="O23" s="47" t="s">
        <v>83</v>
      </c>
      <c r="P23" s="47" t="s">
        <v>97</v>
      </c>
    </row>
    <row r="24" spans="1:16" x14ac:dyDescent="0.2">
      <c r="B24" s="9"/>
      <c r="F24" s="9"/>
    </row>
    <row r="25" spans="1:16" x14ac:dyDescent="0.2">
      <c r="B25" s="9"/>
      <c r="F25" s="9"/>
    </row>
    <row r="26" spans="1:16" x14ac:dyDescent="0.2">
      <c r="B26" s="9"/>
      <c r="F26" s="9"/>
    </row>
    <row r="27" spans="1:16" x14ac:dyDescent="0.2">
      <c r="B27" s="9"/>
      <c r="F27" s="9"/>
    </row>
    <row r="28" spans="1:16" x14ac:dyDescent="0.2">
      <c r="B28" s="9"/>
      <c r="F28" s="9"/>
    </row>
    <row r="29" spans="1:16" x14ac:dyDescent="0.2">
      <c r="B29" s="9"/>
      <c r="F29" s="9"/>
    </row>
    <row r="30" spans="1:16" x14ac:dyDescent="0.2">
      <c r="B30" s="9"/>
      <c r="F30" s="9"/>
    </row>
    <row r="31" spans="1:16" x14ac:dyDescent="0.2">
      <c r="B31" s="9"/>
      <c r="F31" s="9"/>
    </row>
    <row r="32" spans="1:16" x14ac:dyDescent="0.2">
      <c r="B32" s="9"/>
      <c r="F32" s="9"/>
    </row>
    <row r="33" spans="2:6" x14ac:dyDescent="0.2">
      <c r="B33" s="9"/>
      <c r="F33" s="9"/>
    </row>
    <row r="34" spans="2:6" x14ac:dyDescent="0.2">
      <c r="B34" s="9"/>
      <c r="F34" s="9"/>
    </row>
    <row r="35" spans="2:6" x14ac:dyDescent="0.2">
      <c r="B35" s="9"/>
      <c r="F35" s="9"/>
    </row>
    <row r="36" spans="2:6" x14ac:dyDescent="0.2">
      <c r="B36" s="9"/>
      <c r="F36" s="9"/>
    </row>
    <row r="37" spans="2:6" x14ac:dyDescent="0.2">
      <c r="B37" s="9"/>
      <c r="F37" s="9"/>
    </row>
    <row r="38" spans="2:6" x14ac:dyDescent="0.2">
      <c r="B38" s="9"/>
      <c r="F38" s="9"/>
    </row>
    <row r="39" spans="2:6" x14ac:dyDescent="0.2">
      <c r="B39" s="9"/>
      <c r="F39" s="9"/>
    </row>
    <row r="40" spans="2:6" x14ac:dyDescent="0.2">
      <c r="B40" s="9"/>
      <c r="F40" s="9"/>
    </row>
    <row r="41" spans="2:6" x14ac:dyDescent="0.2">
      <c r="B41" s="9"/>
      <c r="F41" s="9"/>
    </row>
    <row r="42" spans="2:6" x14ac:dyDescent="0.2">
      <c r="B42" s="9"/>
      <c r="F42" s="9"/>
    </row>
    <row r="43" spans="2:6" x14ac:dyDescent="0.2">
      <c r="B43" s="9"/>
      <c r="F43" s="9"/>
    </row>
    <row r="44" spans="2:6" x14ac:dyDescent="0.2">
      <c r="B44" s="9"/>
      <c r="F44" s="9"/>
    </row>
    <row r="45" spans="2:6" x14ac:dyDescent="0.2">
      <c r="B45" s="9"/>
      <c r="F45" s="9"/>
    </row>
    <row r="46" spans="2:6" x14ac:dyDescent="0.2">
      <c r="B46" s="9"/>
      <c r="F46" s="9"/>
    </row>
    <row r="47" spans="2:6" x14ac:dyDescent="0.2">
      <c r="B47" s="9"/>
      <c r="F47" s="9"/>
    </row>
    <row r="48" spans="2:6" x14ac:dyDescent="0.2">
      <c r="B48" s="9"/>
      <c r="F48" s="9"/>
    </row>
    <row r="49" spans="2:6" x14ac:dyDescent="0.2">
      <c r="B49" s="9"/>
      <c r="F49" s="9"/>
    </row>
    <row r="50" spans="2:6" x14ac:dyDescent="0.2">
      <c r="B50" s="9"/>
      <c r="F50" s="9"/>
    </row>
    <row r="51" spans="2:6" x14ac:dyDescent="0.2">
      <c r="B51" s="9"/>
      <c r="F51" s="9"/>
    </row>
    <row r="52" spans="2:6" x14ac:dyDescent="0.2">
      <c r="B52" s="9"/>
      <c r="F52" s="9"/>
    </row>
    <row r="53" spans="2:6" x14ac:dyDescent="0.2">
      <c r="B53" s="9"/>
      <c r="F53" s="9"/>
    </row>
    <row r="54" spans="2:6" x14ac:dyDescent="0.2">
      <c r="B54" s="9"/>
      <c r="F54" s="9"/>
    </row>
    <row r="55" spans="2:6" x14ac:dyDescent="0.2">
      <c r="B55" s="9"/>
      <c r="F55" s="9"/>
    </row>
    <row r="56" spans="2:6" x14ac:dyDescent="0.2">
      <c r="B56" s="9"/>
      <c r="F56" s="9"/>
    </row>
    <row r="57" spans="2:6" x14ac:dyDescent="0.2">
      <c r="B57" s="9"/>
      <c r="F57" s="9"/>
    </row>
    <row r="58" spans="2:6" x14ac:dyDescent="0.2">
      <c r="B58" s="9"/>
      <c r="F58" s="9"/>
    </row>
    <row r="59" spans="2:6" x14ac:dyDescent="0.2">
      <c r="B59" s="9"/>
      <c r="F59" s="9"/>
    </row>
    <row r="60" spans="2:6" x14ac:dyDescent="0.2">
      <c r="B60" s="9"/>
      <c r="F60" s="9"/>
    </row>
    <row r="61" spans="2:6" x14ac:dyDescent="0.2">
      <c r="B61" s="9"/>
      <c r="F61" s="9"/>
    </row>
    <row r="62" spans="2:6" x14ac:dyDescent="0.2">
      <c r="B62" s="9"/>
      <c r="F62" s="9"/>
    </row>
    <row r="63" spans="2:6" x14ac:dyDescent="0.2">
      <c r="B63" s="9"/>
      <c r="F63" s="9"/>
    </row>
    <row r="64" spans="2:6" x14ac:dyDescent="0.2">
      <c r="B64" s="9"/>
      <c r="F64" s="9"/>
    </row>
    <row r="65" spans="2:6" x14ac:dyDescent="0.2">
      <c r="B65" s="9"/>
      <c r="F65" s="9"/>
    </row>
    <row r="66" spans="2:6" x14ac:dyDescent="0.2">
      <c r="B66" s="9"/>
      <c r="F66" s="9"/>
    </row>
    <row r="67" spans="2:6" x14ac:dyDescent="0.2">
      <c r="B67" s="9"/>
      <c r="F67" s="9"/>
    </row>
    <row r="68" spans="2:6" x14ac:dyDescent="0.2">
      <c r="B68" s="9"/>
      <c r="F68" s="9"/>
    </row>
    <row r="69" spans="2:6" x14ac:dyDescent="0.2">
      <c r="B69" s="9"/>
      <c r="F69" s="9"/>
    </row>
    <row r="70" spans="2:6" x14ac:dyDescent="0.2">
      <c r="B70" s="9"/>
      <c r="F70" s="9"/>
    </row>
    <row r="71" spans="2:6" x14ac:dyDescent="0.2">
      <c r="B71" s="9"/>
      <c r="F71" s="9"/>
    </row>
    <row r="72" spans="2:6" x14ac:dyDescent="0.2">
      <c r="B72" s="9"/>
      <c r="F72" s="9"/>
    </row>
    <row r="73" spans="2:6" x14ac:dyDescent="0.2">
      <c r="B73" s="9"/>
      <c r="F73" s="9"/>
    </row>
    <row r="74" spans="2:6" x14ac:dyDescent="0.2">
      <c r="B74" s="9"/>
      <c r="F74" s="9"/>
    </row>
    <row r="75" spans="2:6" x14ac:dyDescent="0.2">
      <c r="B75" s="9"/>
      <c r="F75" s="9"/>
    </row>
    <row r="76" spans="2:6" x14ac:dyDescent="0.2">
      <c r="B76" s="9"/>
      <c r="F76" s="9"/>
    </row>
    <row r="77" spans="2:6" x14ac:dyDescent="0.2">
      <c r="B77" s="9"/>
      <c r="F77" s="9"/>
    </row>
    <row r="78" spans="2:6" x14ac:dyDescent="0.2">
      <c r="B78" s="9"/>
      <c r="F78" s="9"/>
    </row>
    <row r="79" spans="2:6" x14ac:dyDescent="0.2">
      <c r="B79" s="9"/>
      <c r="F79" s="9"/>
    </row>
    <row r="80" spans="2:6" x14ac:dyDescent="0.2">
      <c r="B80" s="9"/>
      <c r="F80" s="9"/>
    </row>
    <row r="81" spans="2:6" x14ac:dyDescent="0.2">
      <c r="B81" s="9"/>
      <c r="F81" s="9"/>
    </row>
    <row r="82" spans="2:6" x14ac:dyDescent="0.2">
      <c r="B82" s="9"/>
      <c r="F82" s="9"/>
    </row>
    <row r="83" spans="2:6" x14ac:dyDescent="0.2">
      <c r="B83" s="9"/>
      <c r="F83" s="9"/>
    </row>
    <row r="84" spans="2:6" x14ac:dyDescent="0.2">
      <c r="B84" s="9"/>
      <c r="F84" s="9"/>
    </row>
    <row r="85" spans="2:6" x14ac:dyDescent="0.2">
      <c r="B85" s="9"/>
      <c r="F85" s="9"/>
    </row>
    <row r="86" spans="2:6" x14ac:dyDescent="0.2">
      <c r="B86" s="9"/>
      <c r="F86" s="9"/>
    </row>
    <row r="87" spans="2:6" x14ac:dyDescent="0.2">
      <c r="B87" s="9"/>
      <c r="F87" s="9"/>
    </row>
    <row r="88" spans="2:6" x14ac:dyDescent="0.2">
      <c r="B88" s="9"/>
      <c r="F88" s="9"/>
    </row>
    <row r="89" spans="2:6" x14ac:dyDescent="0.2">
      <c r="B89" s="9"/>
      <c r="F89" s="9"/>
    </row>
    <row r="90" spans="2:6" x14ac:dyDescent="0.2">
      <c r="B90" s="9"/>
      <c r="F90" s="9"/>
    </row>
    <row r="91" spans="2:6" x14ac:dyDescent="0.2">
      <c r="B91" s="9"/>
      <c r="F91" s="9"/>
    </row>
    <row r="92" spans="2:6" x14ac:dyDescent="0.2">
      <c r="B92" s="9"/>
      <c r="F92" s="9"/>
    </row>
    <row r="93" spans="2:6" x14ac:dyDescent="0.2">
      <c r="B93" s="9"/>
      <c r="F93" s="9"/>
    </row>
    <row r="94" spans="2:6" x14ac:dyDescent="0.2">
      <c r="B94" s="9"/>
      <c r="F94" s="9"/>
    </row>
    <row r="95" spans="2:6" x14ac:dyDescent="0.2">
      <c r="B95" s="9"/>
      <c r="F95" s="9"/>
    </row>
    <row r="96" spans="2:6" x14ac:dyDescent="0.2">
      <c r="B96" s="9"/>
      <c r="F96" s="9"/>
    </row>
    <row r="97" spans="2:6" x14ac:dyDescent="0.2">
      <c r="B97" s="9"/>
      <c r="F97" s="9"/>
    </row>
    <row r="98" spans="2:6" x14ac:dyDescent="0.2">
      <c r="B98" s="9"/>
      <c r="F98" s="9"/>
    </row>
    <row r="99" spans="2:6" x14ac:dyDescent="0.2">
      <c r="B99" s="9"/>
      <c r="F99" s="9"/>
    </row>
    <row r="100" spans="2:6" x14ac:dyDescent="0.2">
      <c r="B100" s="9"/>
      <c r="F100" s="9"/>
    </row>
    <row r="101" spans="2:6" x14ac:dyDescent="0.2">
      <c r="B101" s="9"/>
      <c r="F101" s="9"/>
    </row>
    <row r="102" spans="2:6" x14ac:dyDescent="0.2">
      <c r="B102" s="9"/>
      <c r="F102" s="9"/>
    </row>
    <row r="103" spans="2:6" x14ac:dyDescent="0.2">
      <c r="B103" s="9"/>
      <c r="F103" s="9"/>
    </row>
    <row r="104" spans="2:6" x14ac:dyDescent="0.2">
      <c r="B104" s="9"/>
      <c r="F104" s="9"/>
    </row>
    <row r="105" spans="2:6" x14ac:dyDescent="0.2">
      <c r="B105" s="9"/>
      <c r="F105" s="9"/>
    </row>
    <row r="106" spans="2:6" x14ac:dyDescent="0.2">
      <c r="B106" s="9"/>
      <c r="F106" s="9"/>
    </row>
    <row r="107" spans="2:6" x14ac:dyDescent="0.2">
      <c r="B107" s="9"/>
      <c r="F107" s="9"/>
    </row>
    <row r="108" spans="2:6" x14ac:dyDescent="0.2">
      <c r="B108" s="9"/>
      <c r="F108" s="9"/>
    </row>
    <row r="109" spans="2:6" x14ac:dyDescent="0.2">
      <c r="B109" s="9"/>
      <c r="F109" s="9"/>
    </row>
    <row r="110" spans="2:6" x14ac:dyDescent="0.2">
      <c r="B110" s="9"/>
      <c r="F110" s="9"/>
    </row>
    <row r="111" spans="2:6" x14ac:dyDescent="0.2">
      <c r="B111" s="9"/>
      <c r="F111" s="9"/>
    </row>
    <row r="112" spans="2:6" x14ac:dyDescent="0.2">
      <c r="B112" s="9"/>
      <c r="F112" s="9"/>
    </row>
    <row r="113" spans="2:6" x14ac:dyDescent="0.2">
      <c r="B113" s="9"/>
      <c r="F113" s="9"/>
    </row>
    <row r="114" spans="2:6" x14ac:dyDescent="0.2">
      <c r="B114" s="9"/>
      <c r="F114" s="9"/>
    </row>
    <row r="115" spans="2:6" x14ac:dyDescent="0.2">
      <c r="B115" s="9"/>
      <c r="F115" s="9"/>
    </row>
    <row r="116" spans="2:6" x14ac:dyDescent="0.2">
      <c r="B116" s="9"/>
      <c r="F116" s="9"/>
    </row>
    <row r="117" spans="2:6" x14ac:dyDescent="0.2">
      <c r="B117" s="9"/>
      <c r="F117" s="9"/>
    </row>
    <row r="118" spans="2:6" x14ac:dyDescent="0.2">
      <c r="B118" s="9"/>
      <c r="F118" s="9"/>
    </row>
    <row r="119" spans="2:6" x14ac:dyDescent="0.2">
      <c r="B119" s="9"/>
      <c r="F119" s="9"/>
    </row>
    <row r="120" spans="2:6" x14ac:dyDescent="0.2">
      <c r="B120" s="9"/>
      <c r="F120" s="9"/>
    </row>
    <row r="121" spans="2:6" x14ac:dyDescent="0.2">
      <c r="B121" s="9"/>
      <c r="F121" s="9"/>
    </row>
    <row r="122" spans="2:6" x14ac:dyDescent="0.2">
      <c r="B122" s="9"/>
      <c r="F122" s="9"/>
    </row>
    <row r="123" spans="2:6" x14ac:dyDescent="0.2">
      <c r="B123" s="9"/>
      <c r="F123" s="9"/>
    </row>
    <row r="124" spans="2:6" x14ac:dyDescent="0.2">
      <c r="B124" s="9"/>
      <c r="F124" s="9"/>
    </row>
    <row r="125" spans="2:6" x14ac:dyDescent="0.2">
      <c r="B125" s="9"/>
      <c r="F125" s="9"/>
    </row>
    <row r="126" spans="2:6" x14ac:dyDescent="0.2">
      <c r="B126" s="9"/>
      <c r="F126" s="9"/>
    </row>
    <row r="127" spans="2:6" x14ac:dyDescent="0.2">
      <c r="B127" s="9"/>
      <c r="F127" s="9"/>
    </row>
    <row r="128" spans="2:6" x14ac:dyDescent="0.2">
      <c r="B128" s="9"/>
      <c r="F128" s="9"/>
    </row>
    <row r="129" spans="2:6" x14ac:dyDescent="0.2">
      <c r="B129" s="9"/>
      <c r="F129" s="9"/>
    </row>
    <row r="130" spans="2:6" x14ac:dyDescent="0.2">
      <c r="B130" s="9"/>
      <c r="F130" s="9"/>
    </row>
    <row r="131" spans="2:6" x14ac:dyDescent="0.2">
      <c r="B131" s="9"/>
      <c r="F131" s="9"/>
    </row>
    <row r="132" spans="2:6" x14ac:dyDescent="0.2">
      <c r="B132" s="9"/>
      <c r="F132" s="9"/>
    </row>
    <row r="133" spans="2:6" x14ac:dyDescent="0.2">
      <c r="B133" s="9"/>
      <c r="F133" s="9"/>
    </row>
    <row r="134" spans="2:6" x14ac:dyDescent="0.2">
      <c r="B134" s="9"/>
      <c r="F134" s="9"/>
    </row>
    <row r="135" spans="2:6" x14ac:dyDescent="0.2">
      <c r="B135" s="9"/>
      <c r="F135" s="9"/>
    </row>
    <row r="136" spans="2:6" x14ac:dyDescent="0.2">
      <c r="B136" s="9"/>
      <c r="F136" s="9"/>
    </row>
    <row r="137" spans="2:6" x14ac:dyDescent="0.2">
      <c r="B137" s="9"/>
      <c r="F137" s="9"/>
    </row>
    <row r="138" spans="2:6" x14ac:dyDescent="0.2">
      <c r="B138" s="9"/>
      <c r="F138" s="9"/>
    </row>
    <row r="139" spans="2:6" x14ac:dyDescent="0.2">
      <c r="B139" s="9"/>
      <c r="F139" s="9"/>
    </row>
    <row r="140" spans="2:6" x14ac:dyDescent="0.2">
      <c r="B140" s="9"/>
      <c r="F140" s="9"/>
    </row>
    <row r="141" spans="2:6" x14ac:dyDescent="0.2">
      <c r="B141" s="9"/>
      <c r="F141" s="9"/>
    </row>
    <row r="142" spans="2:6" x14ac:dyDescent="0.2">
      <c r="B142" s="9"/>
      <c r="F142" s="9"/>
    </row>
    <row r="143" spans="2:6" x14ac:dyDescent="0.2">
      <c r="B143" s="9"/>
      <c r="F143" s="9"/>
    </row>
    <row r="144" spans="2:6" x14ac:dyDescent="0.2">
      <c r="B144" s="9"/>
      <c r="F144" s="9"/>
    </row>
    <row r="145" spans="2:6" x14ac:dyDescent="0.2">
      <c r="B145" s="9"/>
      <c r="F145" s="9"/>
    </row>
    <row r="146" spans="2:6" x14ac:dyDescent="0.2">
      <c r="B146" s="9"/>
      <c r="F146" s="9"/>
    </row>
    <row r="147" spans="2:6" x14ac:dyDescent="0.2">
      <c r="B147" s="9"/>
      <c r="F147" s="9"/>
    </row>
    <row r="148" spans="2:6" x14ac:dyDescent="0.2">
      <c r="B148" s="9"/>
      <c r="F148" s="9"/>
    </row>
    <row r="149" spans="2:6" x14ac:dyDescent="0.2">
      <c r="B149" s="9"/>
      <c r="F149" s="9"/>
    </row>
    <row r="150" spans="2:6" x14ac:dyDescent="0.2">
      <c r="B150" s="9"/>
      <c r="F150" s="9"/>
    </row>
    <row r="151" spans="2:6" x14ac:dyDescent="0.2">
      <c r="B151" s="9"/>
      <c r="F151" s="9"/>
    </row>
    <row r="152" spans="2:6" x14ac:dyDescent="0.2">
      <c r="B152" s="9"/>
      <c r="F152" s="9"/>
    </row>
    <row r="153" spans="2:6" x14ac:dyDescent="0.2">
      <c r="B153" s="9"/>
      <c r="F153" s="9"/>
    </row>
    <row r="154" spans="2:6" x14ac:dyDescent="0.2">
      <c r="B154" s="9"/>
      <c r="F154" s="9"/>
    </row>
    <row r="155" spans="2:6" x14ac:dyDescent="0.2">
      <c r="B155" s="9"/>
      <c r="F155" s="9"/>
    </row>
    <row r="156" spans="2:6" x14ac:dyDescent="0.2">
      <c r="B156" s="9"/>
      <c r="F156" s="9"/>
    </row>
    <row r="157" spans="2:6" x14ac:dyDescent="0.2">
      <c r="B157" s="9"/>
      <c r="F157" s="9"/>
    </row>
    <row r="158" spans="2:6" x14ac:dyDescent="0.2">
      <c r="B158" s="9"/>
      <c r="F158" s="9"/>
    </row>
    <row r="159" spans="2:6" x14ac:dyDescent="0.2">
      <c r="B159" s="9"/>
      <c r="F159" s="9"/>
    </row>
    <row r="160" spans="2:6" x14ac:dyDescent="0.2">
      <c r="B160" s="9"/>
      <c r="F160" s="9"/>
    </row>
    <row r="161" spans="2:6" x14ac:dyDescent="0.2">
      <c r="B161" s="9"/>
      <c r="F161" s="9"/>
    </row>
    <row r="162" spans="2:6" x14ac:dyDescent="0.2">
      <c r="B162" s="9"/>
      <c r="F162" s="9"/>
    </row>
    <row r="163" spans="2:6" x14ac:dyDescent="0.2">
      <c r="B163" s="9"/>
      <c r="F163" s="9"/>
    </row>
    <row r="164" spans="2:6" x14ac:dyDescent="0.2">
      <c r="B164" s="9"/>
      <c r="F164" s="9"/>
    </row>
    <row r="165" spans="2:6" x14ac:dyDescent="0.2">
      <c r="B165" s="9"/>
      <c r="F165" s="9"/>
    </row>
    <row r="166" spans="2:6" x14ac:dyDescent="0.2">
      <c r="B166" s="9"/>
      <c r="F166" s="9"/>
    </row>
    <row r="167" spans="2:6" x14ac:dyDescent="0.2">
      <c r="B167" s="9"/>
      <c r="F167" s="9"/>
    </row>
    <row r="168" spans="2:6" x14ac:dyDescent="0.2">
      <c r="B168" s="9"/>
      <c r="F168" s="9"/>
    </row>
    <row r="169" spans="2:6" x14ac:dyDescent="0.2">
      <c r="B169" s="9"/>
      <c r="F169" s="9"/>
    </row>
    <row r="170" spans="2:6" x14ac:dyDescent="0.2">
      <c r="B170" s="9"/>
      <c r="F170" s="9"/>
    </row>
    <row r="171" spans="2:6" x14ac:dyDescent="0.2">
      <c r="B171" s="9"/>
      <c r="F171" s="9"/>
    </row>
    <row r="172" spans="2:6" x14ac:dyDescent="0.2">
      <c r="B172" s="9"/>
      <c r="F172" s="9"/>
    </row>
    <row r="173" spans="2:6" x14ac:dyDescent="0.2">
      <c r="B173" s="9"/>
      <c r="F173" s="9"/>
    </row>
    <row r="174" spans="2:6" x14ac:dyDescent="0.2">
      <c r="B174" s="9"/>
      <c r="F174" s="9"/>
    </row>
    <row r="175" spans="2:6" x14ac:dyDescent="0.2">
      <c r="B175" s="9"/>
      <c r="F175" s="9"/>
    </row>
    <row r="176" spans="2:6" x14ac:dyDescent="0.2">
      <c r="B176" s="9"/>
      <c r="F176" s="9"/>
    </row>
    <row r="177" spans="2:6" x14ac:dyDescent="0.2">
      <c r="B177" s="9"/>
      <c r="F177" s="9"/>
    </row>
    <row r="178" spans="2:6" x14ac:dyDescent="0.2">
      <c r="B178" s="9"/>
      <c r="F178" s="9"/>
    </row>
    <row r="179" spans="2:6" x14ac:dyDescent="0.2">
      <c r="B179" s="9"/>
      <c r="F179" s="9"/>
    </row>
    <row r="180" spans="2:6" x14ac:dyDescent="0.2">
      <c r="B180" s="9"/>
      <c r="F180" s="9"/>
    </row>
    <row r="181" spans="2:6" x14ac:dyDescent="0.2">
      <c r="B181" s="9"/>
      <c r="F181" s="9"/>
    </row>
    <row r="182" spans="2:6" x14ac:dyDescent="0.2">
      <c r="B182" s="9"/>
      <c r="F182" s="9"/>
    </row>
    <row r="183" spans="2:6" x14ac:dyDescent="0.2">
      <c r="B183" s="9"/>
      <c r="F183" s="9"/>
    </row>
    <row r="184" spans="2:6" x14ac:dyDescent="0.2">
      <c r="B184" s="9"/>
      <c r="F184" s="9"/>
    </row>
    <row r="185" spans="2:6" x14ac:dyDescent="0.2">
      <c r="B185" s="9"/>
      <c r="F185" s="9"/>
    </row>
    <row r="186" spans="2:6" x14ac:dyDescent="0.2">
      <c r="B186" s="9"/>
      <c r="F186" s="9"/>
    </row>
    <row r="187" spans="2:6" x14ac:dyDescent="0.2">
      <c r="B187" s="9"/>
      <c r="F187" s="9"/>
    </row>
    <row r="188" spans="2:6" x14ac:dyDescent="0.2">
      <c r="B188" s="9"/>
      <c r="F188" s="9"/>
    </row>
    <row r="189" spans="2:6" x14ac:dyDescent="0.2">
      <c r="B189" s="9"/>
      <c r="F189" s="9"/>
    </row>
    <row r="190" spans="2:6" x14ac:dyDescent="0.2">
      <c r="B190" s="9"/>
      <c r="F190" s="9"/>
    </row>
    <row r="191" spans="2:6" x14ac:dyDescent="0.2">
      <c r="B191" s="9"/>
      <c r="F191" s="9"/>
    </row>
    <row r="192" spans="2:6" x14ac:dyDescent="0.2">
      <c r="B192" s="9"/>
      <c r="F192" s="9"/>
    </row>
    <row r="193" spans="2:6" x14ac:dyDescent="0.2">
      <c r="B193" s="9"/>
      <c r="F193" s="9"/>
    </row>
    <row r="194" spans="2:6" x14ac:dyDescent="0.2">
      <c r="B194" s="9"/>
      <c r="F194" s="9"/>
    </row>
    <row r="195" spans="2:6" x14ac:dyDescent="0.2">
      <c r="B195" s="9"/>
      <c r="F195" s="9"/>
    </row>
    <row r="196" spans="2:6" x14ac:dyDescent="0.2">
      <c r="B196" s="9"/>
      <c r="F196" s="9"/>
    </row>
    <row r="197" spans="2:6" x14ac:dyDescent="0.2">
      <c r="B197" s="9"/>
      <c r="F197" s="9"/>
    </row>
    <row r="198" spans="2:6" x14ac:dyDescent="0.2">
      <c r="B198" s="9"/>
      <c r="F198" s="9"/>
    </row>
    <row r="199" spans="2:6" x14ac:dyDescent="0.2">
      <c r="B199" s="9"/>
      <c r="F199" s="9"/>
    </row>
    <row r="200" spans="2:6" x14ac:dyDescent="0.2">
      <c r="B200" s="9"/>
      <c r="F200" s="9"/>
    </row>
    <row r="201" spans="2:6" x14ac:dyDescent="0.2">
      <c r="B201" s="9"/>
      <c r="F201" s="9"/>
    </row>
    <row r="202" spans="2:6" x14ac:dyDescent="0.2">
      <c r="B202" s="9"/>
      <c r="F202" s="9"/>
    </row>
    <row r="203" spans="2:6" x14ac:dyDescent="0.2">
      <c r="B203" s="9"/>
      <c r="F203" s="9"/>
    </row>
    <row r="204" spans="2:6" x14ac:dyDescent="0.2">
      <c r="B204" s="9"/>
      <c r="F204" s="9"/>
    </row>
    <row r="205" spans="2:6" x14ac:dyDescent="0.2">
      <c r="B205" s="9"/>
      <c r="F205" s="9"/>
    </row>
    <row r="206" spans="2:6" x14ac:dyDescent="0.2">
      <c r="B206" s="9"/>
      <c r="F206" s="9"/>
    </row>
    <row r="207" spans="2:6" x14ac:dyDescent="0.2">
      <c r="B207" s="9"/>
      <c r="F207" s="9"/>
    </row>
    <row r="208" spans="2:6" x14ac:dyDescent="0.2">
      <c r="B208" s="9"/>
      <c r="F208" s="9"/>
    </row>
    <row r="209" spans="2:6" x14ac:dyDescent="0.2">
      <c r="B209" s="9"/>
      <c r="F209" s="9"/>
    </row>
    <row r="210" spans="2:6" x14ac:dyDescent="0.2">
      <c r="B210" s="9"/>
      <c r="F210" s="9"/>
    </row>
    <row r="211" spans="2:6" x14ac:dyDescent="0.2">
      <c r="B211" s="9"/>
      <c r="F211" s="9"/>
    </row>
    <row r="212" spans="2:6" x14ac:dyDescent="0.2">
      <c r="B212" s="9"/>
      <c r="F212" s="9"/>
    </row>
    <row r="213" spans="2:6" x14ac:dyDescent="0.2">
      <c r="B213" s="9"/>
      <c r="F213" s="9"/>
    </row>
    <row r="214" spans="2:6" x14ac:dyDescent="0.2">
      <c r="B214" s="9"/>
      <c r="F214" s="9"/>
    </row>
    <row r="215" spans="2:6" x14ac:dyDescent="0.2">
      <c r="B215" s="9"/>
      <c r="F215" s="9"/>
    </row>
    <row r="216" spans="2:6" x14ac:dyDescent="0.2">
      <c r="B216" s="9"/>
      <c r="F216" s="9"/>
    </row>
    <row r="217" spans="2:6" x14ac:dyDescent="0.2">
      <c r="B217" s="9"/>
      <c r="F217" s="9"/>
    </row>
    <row r="218" spans="2:6" x14ac:dyDescent="0.2">
      <c r="B218" s="9"/>
      <c r="F218" s="9"/>
    </row>
    <row r="219" spans="2:6" x14ac:dyDescent="0.2">
      <c r="B219" s="9"/>
      <c r="F219" s="9"/>
    </row>
    <row r="220" spans="2:6" x14ac:dyDescent="0.2">
      <c r="B220" s="9"/>
      <c r="F220" s="9"/>
    </row>
    <row r="221" spans="2:6" x14ac:dyDescent="0.2">
      <c r="B221" s="9"/>
      <c r="F221" s="9"/>
    </row>
    <row r="222" spans="2:6" x14ac:dyDescent="0.2">
      <c r="B222" s="9"/>
      <c r="F222" s="9"/>
    </row>
    <row r="223" spans="2:6" x14ac:dyDescent="0.2">
      <c r="B223" s="9"/>
      <c r="F223" s="9"/>
    </row>
    <row r="224" spans="2:6" x14ac:dyDescent="0.2">
      <c r="B224" s="9"/>
      <c r="F224" s="9"/>
    </row>
    <row r="225" spans="2:6" x14ac:dyDescent="0.2">
      <c r="B225" s="9"/>
      <c r="F225" s="9"/>
    </row>
    <row r="226" spans="2:6" x14ac:dyDescent="0.2">
      <c r="B226" s="9"/>
      <c r="F226" s="9"/>
    </row>
    <row r="227" spans="2:6" x14ac:dyDescent="0.2">
      <c r="B227" s="9"/>
      <c r="F227" s="9"/>
    </row>
    <row r="228" spans="2:6" x14ac:dyDescent="0.2">
      <c r="B228" s="9"/>
      <c r="F228" s="9"/>
    </row>
    <row r="229" spans="2:6" x14ac:dyDescent="0.2">
      <c r="B229" s="9"/>
      <c r="F229" s="9"/>
    </row>
    <row r="230" spans="2:6" x14ac:dyDescent="0.2">
      <c r="B230" s="9"/>
      <c r="F230" s="9"/>
    </row>
    <row r="231" spans="2:6" x14ac:dyDescent="0.2">
      <c r="B231" s="9"/>
      <c r="F231" s="9"/>
    </row>
    <row r="232" spans="2:6" x14ac:dyDescent="0.2">
      <c r="B232" s="9"/>
      <c r="F232" s="9"/>
    </row>
    <row r="233" spans="2:6" x14ac:dyDescent="0.2">
      <c r="B233" s="9"/>
      <c r="F233" s="9"/>
    </row>
    <row r="234" spans="2:6" x14ac:dyDescent="0.2">
      <c r="B234" s="9"/>
      <c r="F234" s="9"/>
    </row>
    <row r="235" spans="2:6" x14ac:dyDescent="0.2">
      <c r="B235" s="9"/>
      <c r="F235" s="9"/>
    </row>
    <row r="236" spans="2:6" x14ac:dyDescent="0.2">
      <c r="B236" s="9"/>
      <c r="F236" s="9"/>
    </row>
    <row r="237" spans="2:6" x14ac:dyDescent="0.2">
      <c r="B237" s="9"/>
      <c r="F237" s="9"/>
    </row>
    <row r="238" spans="2:6" x14ac:dyDescent="0.2">
      <c r="B238" s="9"/>
      <c r="F238" s="9"/>
    </row>
    <row r="239" spans="2:6" x14ac:dyDescent="0.2">
      <c r="B239" s="9"/>
      <c r="F239" s="9"/>
    </row>
    <row r="240" spans="2:6" x14ac:dyDescent="0.2">
      <c r="B240" s="9"/>
      <c r="F240" s="9"/>
    </row>
    <row r="241" spans="2:6" x14ac:dyDescent="0.2">
      <c r="B241" s="9"/>
      <c r="F241" s="9"/>
    </row>
    <row r="242" spans="2:6" x14ac:dyDescent="0.2">
      <c r="B242" s="9"/>
      <c r="F242" s="9"/>
    </row>
    <row r="243" spans="2:6" x14ac:dyDescent="0.2">
      <c r="B243" s="9"/>
      <c r="F243" s="9"/>
    </row>
    <row r="244" spans="2:6" x14ac:dyDescent="0.2">
      <c r="B244" s="9"/>
      <c r="F244" s="9"/>
    </row>
    <row r="245" spans="2:6" x14ac:dyDescent="0.2">
      <c r="B245" s="9"/>
      <c r="F245" s="9"/>
    </row>
    <row r="246" spans="2:6" x14ac:dyDescent="0.2">
      <c r="B246" s="9"/>
      <c r="F246" s="9"/>
    </row>
    <row r="247" spans="2:6" x14ac:dyDescent="0.2">
      <c r="B247" s="9"/>
      <c r="F247" s="9"/>
    </row>
    <row r="248" spans="2:6" x14ac:dyDescent="0.2">
      <c r="B248" s="9"/>
      <c r="F248" s="9"/>
    </row>
    <row r="249" spans="2:6" x14ac:dyDescent="0.2">
      <c r="B249" s="9"/>
      <c r="F249" s="9"/>
    </row>
    <row r="250" spans="2:6" x14ac:dyDescent="0.2">
      <c r="B250" s="9"/>
      <c r="F250" s="9"/>
    </row>
    <row r="251" spans="2:6" x14ac:dyDescent="0.2">
      <c r="B251" s="9"/>
      <c r="F251" s="9"/>
    </row>
    <row r="252" spans="2:6" x14ac:dyDescent="0.2">
      <c r="B252" s="9"/>
      <c r="F252" s="9"/>
    </row>
    <row r="253" spans="2:6" x14ac:dyDescent="0.2">
      <c r="B253" s="9"/>
      <c r="F253" s="9"/>
    </row>
    <row r="254" spans="2:6" x14ac:dyDescent="0.2">
      <c r="B254" s="9"/>
      <c r="F254" s="9"/>
    </row>
    <row r="255" spans="2:6" x14ac:dyDescent="0.2">
      <c r="B255" s="9"/>
      <c r="F255" s="9"/>
    </row>
    <row r="256" spans="2:6" x14ac:dyDescent="0.2">
      <c r="B256" s="9"/>
      <c r="F256" s="9"/>
    </row>
    <row r="257" spans="2:6" x14ac:dyDescent="0.2">
      <c r="B257" s="9"/>
      <c r="F257" s="9"/>
    </row>
    <row r="258" spans="2:6" x14ac:dyDescent="0.2">
      <c r="B258" s="9"/>
      <c r="F258" s="9"/>
    </row>
    <row r="259" spans="2:6" x14ac:dyDescent="0.2">
      <c r="B259" s="9"/>
      <c r="F259" s="9"/>
    </row>
    <row r="260" spans="2:6" x14ac:dyDescent="0.2">
      <c r="B260" s="9"/>
      <c r="F260" s="9"/>
    </row>
    <row r="261" spans="2:6" x14ac:dyDescent="0.2">
      <c r="B261" s="9"/>
      <c r="F261" s="9"/>
    </row>
    <row r="262" spans="2:6" x14ac:dyDescent="0.2">
      <c r="B262" s="9"/>
      <c r="F262" s="9"/>
    </row>
    <row r="263" spans="2:6" x14ac:dyDescent="0.2">
      <c r="B263" s="9"/>
      <c r="F263" s="9"/>
    </row>
    <row r="264" spans="2:6" x14ac:dyDescent="0.2">
      <c r="B264" s="9"/>
      <c r="F264" s="9"/>
    </row>
    <row r="265" spans="2:6" x14ac:dyDescent="0.2">
      <c r="B265" s="9"/>
      <c r="F265" s="9"/>
    </row>
    <row r="266" spans="2:6" x14ac:dyDescent="0.2">
      <c r="B266" s="9"/>
      <c r="F266" s="9"/>
    </row>
    <row r="267" spans="2:6" x14ac:dyDescent="0.2">
      <c r="B267" s="9"/>
      <c r="F267" s="9"/>
    </row>
    <row r="268" spans="2:6" x14ac:dyDescent="0.2">
      <c r="B268" s="9"/>
      <c r="F268" s="9"/>
    </row>
    <row r="269" spans="2:6" x14ac:dyDescent="0.2">
      <c r="B269" s="9"/>
      <c r="F269" s="9"/>
    </row>
    <row r="270" spans="2:6" x14ac:dyDescent="0.2">
      <c r="B270" s="9"/>
      <c r="F270" s="9"/>
    </row>
    <row r="271" spans="2:6" x14ac:dyDescent="0.2">
      <c r="B271" s="9"/>
      <c r="F271" s="9"/>
    </row>
    <row r="272" spans="2:6" x14ac:dyDescent="0.2">
      <c r="B272" s="9"/>
      <c r="F272" s="9"/>
    </row>
    <row r="273" spans="2:6" x14ac:dyDescent="0.2">
      <c r="B273" s="9"/>
      <c r="F273" s="9"/>
    </row>
    <row r="274" spans="2:6" x14ac:dyDescent="0.2">
      <c r="B274" s="9"/>
      <c r="F274" s="9"/>
    </row>
    <row r="275" spans="2:6" x14ac:dyDescent="0.2">
      <c r="B275" s="9"/>
      <c r="F275" s="9"/>
    </row>
    <row r="276" spans="2:6" x14ac:dyDescent="0.2">
      <c r="B276" s="9"/>
      <c r="F276" s="9"/>
    </row>
    <row r="277" spans="2:6" x14ac:dyDescent="0.2">
      <c r="B277" s="9"/>
      <c r="F277" s="9"/>
    </row>
    <row r="278" spans="2:6" x14ac:dyDescent="0.2">
      <c r="B278" s="9"/>
      <c r="F278" s="9"/>
    </row>
    <row r="279" spans="2:6" x14ac:dyDescent="0.2">
      <c r="B279" s="9"/>
      <c r="F279" s="9"/>
    </row>
    <row r="280" spans="2:6" x14ac:dyDescent="0.2">
      <c r="B280" s="9"/>
      <c r="F280" s="9"/>
    </row>
    <row r="281" spans="2:6" x14ac:dyDescent="0.2">
      <c r="B281" s="9"/>
      <c r="F281" s="9"/>
    </row>
    <row r="282" spans="2:6" x14ac:dyDescent="0.2">
      <c r="B282" s="9"/>
      <c r="F282" s="9"/>
    </row>
    <row r="283" spans="2:6" x14ac:dyDescent="0.2">
      <c r="B283" s="9"/>
      <c r="F283" s="9"/>
    </row>
    <row r="284" spans="2:6" x14ac:dyDescent="0.2">
      <c r="B284" s="9"/>
      <c r="F284" s="9"/>
    </row>
    <row r="285" spans="2:6" x14ac:dyDescent="0.2">
      <c r="B285" s="9"/>
      <c r="F285" s="9"/>
    </row>
    <row r="286" spans="2:6" x14ac:dyDescent="0.2">
      <c r="B286" s="9"/>
      <c r="F286" s="9"/>
    </row>
    <row r="287" spans="2:6" x14ac:dyDescent="0.2">
      <c r="B287" s="9"/>
      <c r="F287" s="9"/>
    </row>
    <row r="288" spans="2:6" x14ac:dyDescent="0.2">
      <c r="B288" s="9"/>
      <c r="F288" s="9"/>
    </row>
    <row r="289" spans="2:6" x14ac:dyDescent="0.2">
      <c r="B289" s="9"/>
      <c r="F289" s="9"/>
    </row>
    <row r="290" spans="2:6" x14ac:dyDescent="0.2">
      <c r="B290" s="9"/>
      <c r="F290" s="9"/>
    </row>
    <row r="291" spans="2:6" x14ac:dyDescent="0.2">
      <c r="B291" s="9"/>
      <c r="F291" s="9"/>
    </row>
    <row r="292" spans="2:6" x14ac:dyDescent="0.2">
      <c r="B292" s="9"/>
      <c r="F292" s="9"/>
    </row>
    <row r="293" spans="2:6" x14ac:dyDescent="0.2">
      <c r="B293" s="9"/>
      <c r="F293" s="9"/>
    </row>
    <row r="294" spans="2:6" x14ac:dyDescent="0.2">
      <c r="B294" s="9"/>
      <c r="F294" s="9"/>
    </row>
    <row r="295" spans="2:6" x14ac:dyDescent="0.2">
      <c r="B295" s="9"/>
      <c r="F295" s="9"/>
    </row>
    <row r="296" spans="2:6" x14ac:dyDescent="0.2">
      <c r="B296" s="9"/>
      <c r="F296" s="9"/>
    </row>
    <row r="297" spans="2:6" x14ac:dyDescent="0.2">
      <c r="B297" s="9"/>
      <c r="F297" s="9"/>
    </row>
    <row r="298" spans="2:6" x14ac:dyDescent="0.2">
      <c r="B298" s="9"/>
      <c r="F298" s="9"/>
    </row>
    <row r="299" spans="2:6" x14ac:dyDescent="0.2">
      <c r="B299" s="9"/>
      <c r="F299" s="9"/>
    </row>
    <row r="300" spans="2:6" x14ac:dyDescent="0.2">
      <c r="B300" s="9"/>
      <c r="F300" s="9"/>
    </row>
    <row r="301" spans="2:6" x14ac:dyDescent="0.2">
      <c r="B301" s="9"/>
      <c r="F301" s="9"/>
    </row>
    <row r="302" spans="2:6" x14ac:dyDescent="0.2">
      <c r="B302" s="9"/>
      <c r="F302" s="9"/>
    </row>
    <row r="303" spans="2:6" x14ac:dyDescent="0.2">
      <c r="B303" s="9"/>
      <c r="F303" s="9"/>
    </row>
    <row r="304" spans="2:6" x14ac:dyDescent="0.2">
      <c r="B304" s="9"/>
      <c r="F304" s="9"/>
    </row>
    <row r="305" spans="2:6" x14ac:dyDescent="0.2">
      <c r="B305" s="9"/>
      <c r="F305" s="9"/>
    </row>
    <row r="306" spans="2:6" x14ac:dyDescent="0.2">
      <c r="B306" s="9"/>
      <c r="F306" s="9"/>
    </row>
    <row r="307" spans="2:6" x14ac:dyDescent="0.2">
      <c r="B307" s="9"/>
      <c r="F307" s="9"/>
    </row>
    <row r="308" spans="2:6" x14ac:dyDescent="0.2">
      <c r="B308" s="9"/>
      <c r="F308" s="9"/>
    </row>
    <row r="309" spans="2:6" x14ac:dyDescent="0.2">
      <c r="B309" s="9"/>
      <c r="F309" s="9"/>
    </row>
    <row r="310" spans="2:6" x14ac:dyDescent="0.2">
      <c r="B310" s="9"/>
      <c r="F310" s="9"/>
    </row>
    <row r="311" spans="2:6" x14ac:dyDescent="0.2">
      <c r="B311" s="9"/>
      <c r="F311" s="9"/>
    </row>
    <row r="312" spans="2:6" x14ac:dyDescent="0.2">
      <c r="B312" s="9"/>
      <c r="F312" s="9"/>
    </row>
    <row r="313" spans="2:6" x14ac:dyDescent="0.2">
      <c r="B313" s="9"/>
      <c r="F313" s="9"/>
    </row>
    <row r="314" spans="2:6" x14ac:dyDescent="0.2">
      <c r="B314" s="9"/>
      <c r="F314" s="9"/>
    </row>
    <row r="315" spans="2:6" x14ac:dyDescent="0.2">
      <c r="B315" s="9"/>
      <c r="F315" s="9"/>
    </row>
    <row r="316" spans="2:6" x14ac:dyDescent="0.2">
      <c r="B316" s="9"/>
      <c r="F316" s="9"/>
    </row>
    <row r="317" spans="2:6" x14ac:dyDescent="0.2">
      <c r="B317" s="9"/>
      <c r="F317" s="9"/>
    </row>
    <row r="318" spans="2:6" x14ac:dyDescent="0.2">
      <c r="B318" s="9"/>
      <c r="F318" s="9"/>
    </row>
    <row r="319" spans="2:6" x14ac:dyDescent="0.2">
      <c r="B319" s="9"/>
      <c r="F319" s="9"/>
    </row>
    <row r="320" spans="2:6" x14ac:dyDescent="0.2">
      <c r="B320" s="9"/>
      <c r="F320" s="9"/>
    </row>
    <row r="321" spans="2:6" x14ac:dyDescent="0.2">
      <c r="B321" s="9"/>
      <c r="F321" s="9"/>
    </row>
    <row r="322" spans="2:6" x14ac:dyDescent="0.2">
      <c r="B322" s="9"/>
      <c r="F322" s="9"/>
    </row>
    <row r="323" spans="2:6" x14ac:dyDescent="0.2">
      <c r="B323" s="9"/>
      <c r="F323" s="9"/>
    </row>
    <row r="324" spans="2:6" x14ac:dyDescent="0.2">
      <c r="B324" s="9"/>
      <c r="F324" s="9"/>
    </row>
    <row r="325" spans="2:6" x14ac:dyDescent="0.2">
      <c r="B325" s="9"/>
      <c r="F325" s="9"/>
    </row>
    <row r="326" spans="2:6" x14ac:dyDescent="0.2">
      <c r="B326" s="9"/>
      <c r="F326" s="9"/>
    </row>
    <row r="327" spans="2:6" x14ac:dyDescent="0.2">
      <c r="B327" s="9"/>
      <c r="F327" s="9"/>
    </row>
    <row r="328" spans="2:6" x14ac:dyDescent="0.2">
      <c r="B328" s="9"/>
      <c r="F328" s="9"/>
    </row>
    <row r="329" spans="2:6" x14ac:dyDescent="0.2">
      <c r="B329" s="9"/>
      <c r="F329" s="9"/>
    </row>
    <row r="330" spans="2:6" x14ac:dyDescent="0.2">
      <c r="B330" s="9"/>
      <c r="F330" s="9"/>
    </row>
    <row r="331" spans="2:6" x14ac:dyDescent="0.2">
      <c r="B331" s="9"/>
      <c r="F331" s="9"/>
    </row>
    <row r="332" spans="2:6" x14ac:dyDescent="0.2">
      <c r="B332" s="9"/>
      <c r="F332" s="9"/>
    </row>
    <row r="333" spans="2:6" x14ac:dyDescent="0.2">
      <c r="B333" s="9"/>
      <c r="F333" s="9"/>
    </row>
    <row r="334" spans="2:6" x14ac:dyDescent="0.2">
      <c r="B334" s="9"/>
      <c r="F334" s="9"/>
    </row>
    <row r="335" spans="2:6" x14ac:dyDescent="0.2">
      <c r="B335" s="9"/>
      <c r="F335" s="9"/>
    </row>
    <row r="336" spans="2:6" x14ac:dyDescent="0.2">
      <c r="B336" s="9"/>
      <c r="F336" s="9"/>
    </row>
    <row r="337" spans="2:6" x14ac:dyDescent="0.2">
      <c r="B337" s="9"/>
      <c r="F337" s="9"/>
    </row>
    <row r="338" spans="2:6" x14ac:dyDescent="0.2">
      <c r="B338" s="9"/>
      <c r="F338" s="9"/>
    </row>
    <row r="339" spans="2:6" x14ac:dyDescent="0.2">
      <c r="B339" s="9"/>
      <c r="F339" s="9"/>
    </row>
    <row r="340" spans="2:6" x14ac:dyDescent="0.2">
      <c r="B340" s="9"/>
      <c r="F340" s="9"/>
    </row>
    <row r="341" spans="2:6" x14ac:dyDescent="0.2">
      <c r="B341" s="9"/>
      <c r="F341" s="9"/>
    </row>
    <row r="342" spans="2:6" x14ac:dyDescent="0.2">
      <c r="B342" s="9"/>
      <c r="F342" s="9"/>
    </row>
    <row r="343" spans="2:6" x14ac:dyDescent="0.2">
      <c r="B343" s="9"/>
      <c r="F343" s="9"/>
    </row>
    <row r="344" spans="2:6" x14ac:dyDescent="0.2">
      <c r="B344" s="9"/>
      <c r="F344" s="9"/>
    </row>
    <row r="345" spans="2:6" x14ac:dyDescent="0.2">
      <c r="B345" s="9"/>
      <c r="F345" s="9"/>
    </row>
    <row r="346" spans="2:6" x14ac:dyDescent="0.2">
      <c r="B346" s="9"/>
      <c r="F346" s="9"/>
    </row>
    <row r="347" spans="2:6" x14ac:dyDescent="0.2">
      <c r="B347" s="9"/>
      <c r="F347" s="9"/>
    </row>
    <row r="348" spans="2:6" x14ac:dyDescent="0.2">
      <c r="B348" s="9"/>
      <c r="F348" s="9"/>
    </row>
    <row r="349" spans="2:6" x14ac:dyDescent="0.2">
      <c r="B349" s="9"/>
      <c r="F349" s="9"/>
    </row>
    <row r="350" spans="2:6" x14ac:dyDescent="0.2">
      <c r="B350" s="9"/>
      <c r="F350" s="9"/>
    </row>
    <row r="351" spans="2:6" x14ac:dyDescent="0.2">
      <c r="B351" s="9"/>
      <c r="F351" s="9"/>
    </row>
    <row r="352" spans="2:6" x14ac:dyDescent="0.2">
      <c r="B352" s="9"/>
      <c r="F352" s="9"/>
    </row>
    <row r="353" spans="2:6" x14ac:dyDescent="0.2">
      <c r="B353" s="9"/>
      <c r="F353" s="9"/>
    </row>
    <row r="354" spans="2:6" x14ac:dyDescent="0.2">
      <c r="B354" s="9"/>
      <c r="F354" s="9"/>
    </row>
    <row r="355" spans="2:6" x14ac:dyDescent="0.2">
      <c r="B355" s="9"/>
      <c r="F355" s="9"/>
    </row>
    <row r="356" spans="2:6" x14ac:dyDescent="0.2">
      <c r="B356" s="9"/>
      <c r="F356" s="9"/>
    </row>
    <row r="357" spans="2:6" x14ac:dyDescent="0.2">
      <c r="B357" s="9"/>
      <c r="F357" s="9"/>
    </row>
    <row r="358" spans="2:6" x14ac:dyDescent="0.2">
      <c r="B358" s="9"/>
      <c r="F358" s="9"/>
    </row>
    <row r="359" spans="2:6" x14ac:dyDescent="0.2">
      <c r="B359" s="9"/>
      <c r="F359" s="9"/>
    </row>
    <row r="360" spans="2:6" x14ac:dyDescent="0.2">
      <c r="B360" s="9"/>
      <c r="F360" s="9"/>
    </row>
    <row r="361" spans="2:6" x14ac:dyDescent="0.2">
      <c r="B361" s="9"/>
      <c r="F361" s="9"/>
    </row>
    <row r="362" spans="2:6" x14ac:dyDescent="0.2">
      <c r="B362" s="9"/>
      <c r="F362" s="9"/>
    </row>
    <row r="363" spans="2:6" x14ac:dyDescent="0.2">
      <c r="B363" s="9"/>
      <c r="F363" s="9"/>
    </row>
    <row r="364" spans="2:6" x14ac:dyDescent="0.2">
      <c r="B364" s="9"/>
      <c r="F364" s="9"/>
    </row>
    <row r="365" spans="2:6" x14ac:dyDescent="0.2">
      <c r="B365" s="9"/>
      <c r="F365" s="9"/>
    </row>
    <row r="366" spans="2:6" x14ac:dyDescent="0.2">
      <c r="B366" s="9"/>
      <c r="F366" s="9"/>
    </row>
    <row r="367" spans="2:6" x14ac:dyDescent="0.2">
      <c r="B367" s="9"/>
      <c r="F367" s="9"/>
    </row>
    <row r="368" spans="2:6" x14ac:dyDescent="0.2">
      <c r="B368" s="9"/>
      <c r="F368" s="9"/>
    </row>
    <row r="369" spans="2:6" x14ac:dyDescent="0.2">
      <c r="B369" s="9"/>
      <c r="F369" s="9"/>
    </row>
    <row r="370" spans="2:6" x14ac:dyDescent="0.2">
      <c r="B370" s="9"/>
      <c r="F370" s="9"/>
    </row>
    <row r="371" spans="2:6" x14ac:dyDescent="0.2">
      <c r="B371" s="9"/>
      <c r="F371" s="9"/>
    </row>
    <row r="372" spans="2:6" x14ac:dyDescent="0.2">
      <c r="B372" s="9"/>
      <c r="F372" s="9"/>
    </row>
    <row r="373" spans="2:6" x14ac:dyDescent="0.2">
      <c r="B373" s="9"/>
      <c r="F373" s="9"/>
    </row>
    <row r="374" spans="2:6" x14ac:dyDescent="0.2">
      <c r="B374" s="9"/>
      <c r="F374" s="9"/>
    </row>
    <row r="375" spans="2:6" x14ac:dyDescent="0.2">
      <c r="B375" s="9"/>
      <c r="F375" s="9"/>
    </row>
    <row r="376" spans="2:6" x14ac:dyDescent="0.2">
      <c r="B376" s="9"/>
      <c r="F376" s="9"/>
    </row>
    <row r="377" spans="2:6" x14ac:dyDescent="0.2">
      <c r="B377" s="9"/>
      <c r="F377" s="9"/>
    </row>
    <row r="378" spans="2:6" x14ac:dyDescent="0.2">
      <c r="B378" s="9"/>
      <c r="F378" s="9"/>
    </row>
    <row r="379" spans="2:6" x14ac:dyDescent="0.2">
      <c r="B379" s="9"/>
      <c r="F379" s="9"/>
    </row>
    <row r="380" spans="2:6" x14ac:dyDescent="0.2">
      <c r="B380" s="9"/>
      <c r="F380" s="9"/>
    </row>
    <row r="381" spans="2:6" x14ac:dyDescent="0.2">
      <c r="B381" s="9"/>
      <c r="F381" s="9"/>
    </row>
    <row r="382" spans="2:6" x14ac:dyDescent="0.2">
      <c r="B382" s="9"/>
      <c r="F382" s="9"/>
    </row>
    <row r="383" spans="2:6" x14ac:dyDescent="0.2">
      <c r="B383" s="9"/>
      <c r="F383" s="9"/>
    </row>
    <row r="384" spans="2:6" x14ac:dyDescent="0.2">
      <c r="B384" s="9"/>
      <c r="F384" s="9"/>
    </row>
    <row r="385" spans="2:6" x14ac:dyDescent="0.2">
      <c r="B385" s="9"/>
      <c r="F385" s="9"/>
    </row>
    <row r="386" spans="2:6" x14ac:dyDescent="0.2">
      <c r="B386" s="9"/>
      <c r="F386" s="9"/>
    </row>
    <row r="387" spans="2:6" x14ac:dyDescent="0.2">
      <c r="B387" s="9"/>
      <c r="F387" s="9"/>
    </row>
    <row r="388" spans="2:6" x14ac:dyDescent="0.2">
      <c r="B388" s="9"/>
      <c r="F388" s="9"/>
    </row>
    <row r="389" spans="2:6" x14ac:dyDescent="0.2">
      <c r="B389" s="9"/>
      <c r="F389" s="9"/>
    </row>
    <row r="390" spans="2:6" x14ac:dyDescent="0.2">
      <c r="B390" s="9"/>
      <c r="F390" s="9"/>
    </row>
    <row r="391" spans="2:6" x14ac:dyDescent="0.2">
      <c r="B391" s="9"/>
      <c r="F391" s="9"/>
    </row>
    <row r="392" spans="2:6" x14ac:dyDescent="0.2">
      <c r="B392" s="9"/>
      <c r="F392" s="9"/>
    </row>
    <row r="393" spans="2:6" x14ac:dyDescent="0.2">
      <c r="B393" s="9"/>
      <c r="F393" s="9"/>
    </row>
    <row r="394" spans="2:6" x14ac:dyDescent="0.2">
      <c r="B394" s="9"/>
      <c r="F394" s="9"/>
    </row>
    <row r="395" spans="2:6" x14ac:dyDescent="0.2">
      <c r="B395" s="9"/>
      <c r="F395" s="9"/>
    </row>
    <row r="396" spans="2:6" x14ac:dyDescent="0.2">
      <c r="B396" s="9"/>
      <c r="F396" s="9"/>
    </row>
    <row r="397" spans="2:6" x14ac:dyDescent="0.2">
      <c r="B397" s="9"/>
      <c r="F397" s="9"/>
    </row>
    <row r="398" spans="2:6" x14ac:dyDescent="0.2">
      <c r="B398" s="9"/>
      <c r="F398" s="9"/>
    </row>
    <row r="399" spans="2:6" x14ac:dyDescent="0.2">
      <c r="B399" s="9"/>
      <c r="F399" s="9"/>
    </row>
    <row r="400" spans="2:6" x14ac:dyDescent="0.2">
      <c r="B400" s="9"/>
      <c r="F400" s="9"/>
    </row>
    <row r="401" spans="2:6" x14ac:dyDescent="0.2">
      <c r="B401" s="9"/>
      <c r="F401" s="9"/>
    </row>
    <row r="402" spans="2:6" x14ac:dyDescent="0.2">
      <c r="B402" s="9"/>
      <c r="F402" s="9"/>
    </row>
    <row r="403" spans="2:6" x14ac:dyDescent="0.2">
      <c r="B403" s="9"/>
      <c r="F403" s="9"/>
    </row>
    <row r="404" spans="2:6" x14ac:dyDescent="0.2">
      <c r="B404" s="9"/>
      <c r="F404" s="9"/>
    </row>
    <row r="405" spans="2:6" x14ac:dyDescent="0.2">
      <c r="B405" s="9"/>
      <c r="F405" s="9"/>
    </row>
    <row r="406" spans="2:6" x14ac:dyDescent="0.2">
      <c r="B406" s="9"/>
      <c r="F406" s="9"/>
    </row>
    <row r="407" spans="2:6" x14ac:dyDescent="0.2">
      <c r="B407" s="9"/>
      <c r="F407" s="9"/>
    </row>
    <row r="408" spans="2:6" x14ac:dyDescent="0.2">
      <c r="B408" s="9"/>
      <c r="F408" s="9"/>
    </row>
    <row r="409" spans="2:6" x14ac:dyDescent="0.2">
      <c r="B409" s="9"/>
      <c r="F409" s="9"/>
    </row>
    <row r="410" spans="2:6" x14ac:dyDescent="0.2">
      <c r="B410" s="9"/>
      <c r="F410" s="9"/>
    </row>
    <row r="411" spans="2:6" x14ac:dyDescent="0.2">
      <c r="B411" s="9"/>
      <c r="F411" s="9"/>
    </row>
    <row r="412" spans="2:6" x14ac:dyDescent="0.2">
      <c r="B412" s="9"/>
      <c r="F412" s="9"/>
    </row>
    <row r="413" spans="2:6" x14ac:dyDescent="0.2">
      <c r="B413" s="9"/>
      <c r="F413" s="9"/>
    </row>
    <row r="414" spans="2:6" x14ac:dyDescent="0.2">
      <c r="B414" s="9"/>
      <c r="F414" s="9"/>
    </row>
    <row r="415" spans="2:6" x14ac:dyDescent="0.2">
      <c r="B415" s="9"/>
      <c r="F415" s="9"/>
    </row>
    <row r="416" spans="2:6" x14ac:dyDescent="0.2">
      <c r="B416" s="9"/>
      <c r="F416" s="9"/>
    </row>
    <row r="417" spans="2:6" x14ac:dyDescent="0.2">
      <c r="B417" s="9"/>
      <c r="F417" s="9"/>
    </row>
    <row r="418" spans="2:6" x14ac:dyDescent="0.2">
      <c r="B418" s="9"/>
      <c r="F418" s="9"/>
    </row>
    <row r="419" spans="2:6" x14ac:dyDescent="0.2">
      <c r="B419" s="9"/>
      <c r="F419" s="9"/>
    </row>
    <row r="420" spans="2:6" x14ac:dyDescent="0.2">
      <c r="B420" s="9"/>
      <c r="F420" s="9"/>
    </row>
    <row r="421" spans="2:6" x14ac:dyDescent="0.2">
      <c r="B421" s="9"/>
      <c r="F421" s="9"/>
    </row>
    <row r="422" spans="2:6" x14ac:dyDescent="0.2">
      <c r="B422" s="9"/>
      <c r="F422" s="9"/>
    </row>
    <row r="423" spans="2:6" x14ac:dyDescent="0.2">
      <c r="B423" s="9"/>
      <c r="F423" s="9"/>
    </row>
    <row r="424" spans="2:6" x14ac:dyDescent="0.2">
      <c r="B424" s="9"/>
      <c r="F424" s="9"/>
    </row>
    <row r="425" spans="2:6" x14ac:dyDescent="0.2">
      <c r="B425" s="9"/>
      <c r="F425" s="9"/>
    </row>
    <row r="426" spans="2:6" x14ac:dyDescent="0.2">
      <c r="B426" s="9"/>
      <c r="F426" s="9"/>
    </row>
    <row r="427" spans="2:6" x14ac:dyDescent="0.2">
      <c r="B427" s="9"/>
      <c r="F427" s="9"/>
    </row>
    <row r="428" spans="2:6" x14ac:dyDescent="0.2">
      <c r="B428" s="9"/>
      <c r="F428" s="9"/>
    </row>
    <row r="429" spans="2:6" x14ac:dyDescent="0.2">
      <c r="B429" s="9"/>
      <c r="F429" s="9"/>
    </row>
    <row r="430" spans="2:6" x14ac:dyDescent="0.2">
      <c r="B430" s="9"/>
      <c r="F430" s="9"/>
    </row>
    <row r="431" spans="2:6" x14ac:dyDescent="0.2">
      <c r="B431" s="9"/>
      <c r="F431" s="9"/>
    </row>
    <row r="432" spans="2:6" x14ac:dyDescent="0.2">
      <c r="B432" s="9"/>
      <c r="F432" s="9"/>
    </row>
    <row r="433" spans="2:6" x14ac:dyDescent="0.2">
      <c r="B433" s="9"/>
      <c r="F433" s="9"/>
    </row>
    <row r="434" spans="2:6" x14ac:dyDescent="0.2">
      <c r="B434" s="9"/>
      <c r="F434" s="9"/>
    </row>
    <row r="435" spans="2:6" x14ac:dyDescent="0.2">
      <c r="B435" s="9"/>
      <c r="F435" s="9"/>
    </row>
    <row r="436" spans="2:6" x14ac:dyDescent="0.2">
      <c r="B436" s="9"/>
      <c r="F436" s="9"/>
    </row>
    <row r="437" spans="2:6" x14ac:dyDescent="0.2">
      <c r="B437" s="9"/>
      <c r="F437" s="9"/>
    </row>
    <row r="438" spans="2:6" x14ac:dyDescent="0.2">
      <c r="B438" s="9"/>
      <c r="F438" s="9"/>
    </row>
    <row r="439" spans="2:6" x14ac:dyDescent="0.2">
      <c r="B439" s="9"/>
      <c r="F439" s="9"/>
    </row>
    <row r="440" spans="2:6" x14ac:dyDescent="0.2">
      <c r="B440" s="9"/>
      <c r="F440" s="9"/>
    </row>
    <row r="441" spans="2:6" x14ac:dyDescent="0.2">
      <c r="B441" s="9"/>
      <c r="F441" s="9"/>
    </row>
    <row r="442" spans="2:6" x14ac:dyDescent="0.2">
      <c r="B442" s="9"/>
      <c r="F442" s="9"/>
    </row>
    <row r="443" spans="2:6" x14ac:dyDescent="0.2">
      <c r="B443" s="9"/>
      <c r="F443" s="9"/>
    </row>
    <row r="444" spans="2:6" x14ac:dyDescent="0.2">
      <c r="B444" s="9"/>
      <c r="F444" s="9"/>
    </row>
    <row r="445" spans="2:6" x14ac:dyDescent="0.2">
      <c r="B445" s="9"/>
      <c r="F445" s="9"/>
    </row>
    <row r="446" spans="2:6" x14ac:dyDescent="0.2">
      <c r="B446" s="9"/>
      <c r="F446" s="9"/>
    </row>
    <row r="447" spans="2:6" x14ac:dyDescent="0.2">
      <c r="B447" s="9"/>
      <c r="F447" s="9"/>
    </row>
    <row r="448" spans="2:6" x14ac:dyDescent="0.2">
      <c r="B448" s="9"/>
      <c r="F448" s="9"/>
    </row>
    <row r="449" spans="2:6" x14ac:dyDescent="0.2">
      <c r="B449" s="9"/>
      <c r="F449" s="9"/>
    </row>
    <row r="450" spans="2:6" x14ac:dyDescent="0.2">
      <c r="B450" s="9"/>
      <c r="F450" s="9"/>
    </row>
    <row r="451" spans="2:6" x14ac:dyDescent="0.2">
      <c r="B451" s="9"/>
      <c r="F451" s="9"/>
    </row>
    <row r="452" spans="2:6" x14ac:dyDescent="0.2">
      <c r="B452" s="9"/>
      <c r="F452" s="9"/>
    </row>
    <row r="453" spans="2:6" x14ac:dyDescent="0.2">
      <c r="B453" s="9"/>
      <c r="F453" s="9"/>
    </row>
    <row r="454" spans="2:6" x14ac:dyDescent="0.2">
      <c r="B454" s="9"/>
      <c r="F454" s="9"/>
    </row>
    <row r="455" spans="2:6" x14ac:dyDescent="0.2">
      <c r="B455" s="9"/>
      <c r="F455" s="9"/>
    </row>
    <row r="456" spans="2:6" x14ac:dyDescent="0.2">
      <c r="B456" s="9"/>
      <c r="F456" s="9"/>
    </row>
    <row r="457" spans="2:6" x14ac:dyDescent="0.2">
      <c r="B457" s="9"/>
      <c r="F457" s="9"/>
    </row>
    <row r="458" spans="2:6" x14ac:dyDescent="0.2">
      <c r="B458" s="9"/>
      <c r="F458" s="9"/>
    </row>
    <row r="459" spans="2:6" x14ac:dyDescent="0.2">
      <c r="B459" s="9"/>
      <c r="F459" s="9"/>
    </row>
    <row r="460" spans="2:6" x14ac:dyDescent="0.2">
      <c r="B460" s="9"/>
      <c r="F460" s="9"/>
    </row>
    <row r="461" spans="2:6" x14ac:dyDescent="0.2">
      <c r="B461" s="9"/>
      <c r="F461" s="9"/>
    </row>
    <row r="462" spans="2:6" x14ac:dyDescent="0.2">
      <c r="B462" s="9"/>
      <c r="F462" s="9"/>
    </row>
    <row r="463" spans="2:6" x14ac:dyDescent="0.2">
      <c r="B463" s="9"/>
      <c r="F463" s="9"/>
    </row>
    <row r="464" spans="2:6" x14ac:dyDescent="0.2">
      <c r="B464" s="9"/>
      <c r="F464" s="9"/>
    </row>
    <row r="465" spans="2:6" x14ac:dyDescent="0.2">
      <c r="B465" s="9"/>
      <c r="F465" s="9"/>
    </row>
    <row r="466" spans="2:6" x14ac:dyDescent="0.2">
      <c r="B466" s="9"/>
      <c r="F466" s="9"/>
    </row>
    <row r="467" spans="2:6" x14ac:dyDescent="0.2">
      <c r="B467" s="9"/>
      <c r="F467" s="9"/>
    </row>
    <row r="468" spans="2:6" x14ac:dyDescent="0.2">
      <c r="B468" s="9"/>
      <c r="F468" s="9"/>
    </row>
    <row r="469" spans="2:6" x14ac:dyDescent="0.2">
      <c r="B469" s="9"/>
      <c r="F469" s="9"/>
    </row>
    <row r="470" spans="2:6" x14ac:dyDescent="0.2">
      <c r="B470" s="9"/>
      <c r="F470" s="9"/>
    </row>
    <row r="471" spans="2:6" x14ac:dyDescent="0.2">
      <c r="B471" s="9"/>
      <c r="F471" s="9"/>
    </row>
    <row r="472" spans="2:6" x14ac:dyDescent="0.2">
      <c r="B472" s="9"/>
      <c r="F472" s="9"/>
    </row>
    <row r="473" spans="2:6" x14ac:dyDescent="0.2">
      <c r="B473" s="9"/>
      <c r="F473" s="9"/>
    </row>
    <row r="474" spans="2:6" x14ac:dyDescent="0.2">
      <c r="B474" s="9"/>
      <c r="F474" s="9"/>
    </row>
    <row r="475" spans="2:6" x14ac:dyDescent="0.2">
      <c r="B475" s="9"/>
      <c r="F475" s="9"/>
    </row>
    <row r="476" spans="2:6" x14ac:dyDescent="0.2">
      <c r="B476" s="9"/>
      <c r="F476" s="9"/>
    </row>
    <row r="477" spans="2:6" x14ac:dyDescent="0.2">
      <c r="B477" s="9"/>
      <c r="F477" s="9"/>
    </row>
    <row r="478" spans="2:6" x14ac:dyDescent="0.2">
      <c r="B478" s="9"/>
      <c r="F478" s="9"/>
    </row>
    <row r="479" spans="2:6" x14ac:dyDescent="0.2">
      <c r="B479" s="9"/>
      <c r="F479" s="9"/>
    </row>
    <row r="480" spans="2:6" x14ac:dyDescent="0.2">
      <c r="B480" s="9"/>
      <c r="F480" s="9"/>
    </row>
    <row r="481" spans="2:6" x14ac:dyDescent="0.2">
      <c r="B481" s="9"/>
      <c r="F481" s="9"/>
    </row>
    <row r="482" spans="2:6" x14ac:dyDescent="0.2">
      <c r="B482" s="9"/>
      <c r="F482" s="9"/>
    </row>
    <row r="483" spans="2:6" x14ac:dyDescent="0.2">
      <c r="B483" s="9"/>
      <c r="F483" s="9"/>
    </row>
    <row r="484" spans="2:6" x14ac:dyDescent="0.2">
      <c r="B484" s="9"/>
      <c r="F484" s="9"/>
    </row>
    <row r="485" spans="2:6" x14ac:dyDescent="0.2">
      <c r="B485" s="9"/>
      <c r="F485" s="9"/>
    </row>
    <row r="486" spans="2:6" x14ac:dyDescent="0.2">
      <c r="B486" s="9"/>
      <c r="F486" s="9"/>
    </row>
    <row r="487" spans="2:6" x14ac:dyDescent="0.2">
      <c r="B487" s="9"/>
      <c r="F487" s="9"/>
    </row>
    <row r="488" spans="2:6" x14ac:dyDescent="0.2">
      <c r="B488" s="9"/>
      <c r="F488" s="9"/>
    </row>
    <row r="489" spans="2:6" x14ac:dyDescent="0.2">
      <c r="B489" s="9"/>
      <c r="F489" s="9"/>
    </row>
    <row r="490" spans="2:6" x14ac:dyDescent="0.2">
      <c r="B490" s="9"/>
      <c r="F490" s="9"/>
    </row>
    <row r="491" spans="2:6" x14ac:dyDescent="0.2">
      <c r="B491" s="9"/>
      <c r="F491" s="9"/>
    </row>
    <row r="492" spans="2:6" x14ac:dyDescent="0.2">
      <c r="B492" s="9"/>
      <c r="F492" s="9"/>
    </row>
    <row r="493" spans="2:6" x14ac:dyDescent="0.2">
      <c r="B493" s="9"/>
      <c r="F493" s="9"/>
    </row>
    <row r="494" spans="2:6" x14ac:dyDescent="0.2">
      <c r="B494" s="9"/>
      <c r="F494" s="9"/>
    </row>
    <row r="495" spans="2:6" x14ac:dyDescent="0.2">
      <c r="B495" s="9"/>
      <c r="F495" s="9"/>
    </row>
    <row r="496" spans="2:6" x14ac:dyDescent="0.2">
      <c r="B496" s="9"/>
      <c r="F496" s="9"/>
    </row>
    <row r="497" spans="2:6" x14ac:dyDescent="0.2">
      <c r="B497" s="9"/>
      <c r="F497" s="9"/>
    </row>
    <row r="498" spans="2:6" x14ac:dyDescent="0.2">
      <c r="B498" s="9"/>
      <c r="F498" s="9"/>
    </row>
    <row r="499" spans="2:6" x14ac:dyDescent="0.2">
      <c r="B499" s="9"/>
      <c r="F499" s="9"/>
    </row>
    <row r="500" spans="2:6" x14ac:dyDescent="0.2">
      <c r="B500" s="9"/>
      <c r="F500" s="9"/>
    </row>
    <row r="501" spans="2:6" x14ac:dyDescent="0.2">
      <c r="B501" s="9"/>
      <c r="F501" s="9"/>
    </row>
    <row r="502" spans="2:6" x14ac:dyDescent="0.2">
      <c r="B502" s="9"/>
      <c r="F502" s="9"/>
    </row>
    <row r="503" spans="2:6" x14ac:dyDescent="0.2">
      <c r="B503" s="9"/>
      <c r="F503" s="9"/>
    </row>
    <row r="504" spans="2:6" x14ac:dyDescent="0.2">
      <c r="B504" s="9"/>
      <c r="F504" s="9"/>
    </row>
    <row r="505" spans="2:6" x14ac:dyDescent="0.2">
      <c r="B505" s="9"/>
      <c r="F505" s="9"/>
    </row>
    <row r="506" spans="2:6" x14ac:dyDescent="0.2">
      <c r="B506" s="9"/>
      <c r="F506" s="9"/>
    </row>
    <row r="507" spans="2:6" x14ac:dyDescent="0.2">
      <c r="B507" s="9"/>
      <c r="F507" s="9"/>
    </row>
    <row r="508" spans="2:6" x14ac:dyDescent="0.2">
      <c r="B508" s="9"/>
      <c r="F508" s="9"/>
    </row>
    <row r="509" spans="2:6" x14ac:dyDescent="0.2">
      <c r="B509" s="9"/>
      <c r="F509" s="9"/>
    </row>
    <row r="510" spans="2:6" x14ac:dyDescent="0.2">
      <c r="B510" s="9"/>
      <c r="F510" s="9"/>
    </row>
    <row r="511" spans="2:6" x14ac:dyDescent="0.2">
      <c r="B511" s="9"/>
      <c r="F511" s="9"/>
    </row>
    <row r="512" spans="2:6" x14ac:dyDescent="0.2">
      <c r="B512" s="9"/>
      <c r="F512" s="9"/>
    </row>
    <row r="513" spans="2:6" x14ac:dyDescent="0.2">
      <c r="B513" s="9"/>
      <c r="F513" s="9"/>
    </row>
    <row r="514" spans="2:6" x14ac:dyDescent="0.2">
      <c r="B514" s="9"/>
      <c r="F514" s="9"/>
    </row>
    <row r="515" spans="2:6" x14ac:dyDescent="0.2">
      <c r="B515" s="9"/>
      <c r="F515" s="9"/>
    </row>
    <row r="516" spans="2:6" x14ac:dyDescent="0.2">
      <c r="B516" s="9"/>
      <c r="F516" s="9"/>
    </row>
    <row r="517" spans="2:6" x14ac:dyDescent="0.2">
      <c r="B517" s="9"/>
      <c r="F517" s="9"/>
    </row>
    <row r="518" spans="2:6" x14ac:dyDescent="0.2">
      <c r="B518" s="9"/>
      <c r="F518" s="9"/>
    </row>
    <row r="519" spans="2:6" x14ac:dyDescent="0.2">
      <c r="B519" s="9"/>
      <c r="F519" s="9"/>
    </row>
    <row r="520" spans="2:6" x14ac:dyDescent="0.2">
      <c r="B520" s="9"/>
      <c r="F520" s="9"/>
    </row>
    <row r="521" spans="2:6" x14ac:dyDescent="0.2">
      <c r="B521" s="9"/>
      <c r="F521" s="9"/>
    </row>
    <row r="522" spans="2:6" x14ac:dyDescent="0.2">
      <c r="B522" s="9"/>
      <c r="F522" s="9"/>
    </row>
    <row r="523" spans="2:6" x14ac:dyDescent="0.2">
      <c r="B523" s="9"/>
      <c r="F523" s="9"/>
    </row>
    <row r="524" spans="2:6" x14ac:dyDescent="0.2">
      <c r="B524" s="9"/>
      <c r="F524" s="9"/>
    </row>
    <row r="525" spans="2:6" x14ac:dyDescent="0.2">
      <c r="B525" s="9"/>
      <c r="F525" s="9"/>
    </row>
    <row r="526" spans="2:6" x14ac:dyDescent="0.2">
      <c r="B526" s="9"/>
      <c r="F526" s="9"/>
    </row>
    <row r="527" spans="2:6" x14ac:dyDescent="0.2">
      <c r="B527" s="9"/>
      <c r="F527" s="9"/>
    </row>
    <row r="528" spans="2:6" x14ac:dyDescent="0.2">
      <c r="B528" s="9"/>
      <c r="F528" s="9"/>
    </row>
    <row r="529" spans="2:6" x14ac:dyDescent="0.2">
      <c r="B529" s="9"/>
      <c r="F529" s="9"/>
    </row>
    <row r="530" spans="2:6" x14ac:dyDescent="0.2">
      <c r="B530" s="9"/>
      <c r="F530" s="9"/>
    </row>
    <row r="531" spans="2:6" x14ac:dyDescent="0.2">
      <c r="B531" s="9"/>
      <c r="F531" s="9"/>
    </row>
    <row r="532" spans="2:6" x14ac:dyDescent="0.2">
      <c r="B532" s="9"/>
      <c r="F532" s="9"/>
    </row>
    <row r="533" spans="2:6" x14ac:dyDescent="0.2">
      <c r="B533" s="9"/>
      <c r="F533" s="9"/>
    </row>
    <row r="534" spans="2:6" x14ac:dyDescent="0.2">
      <c r="B534" s="9"/>
      <c r="F534" s="9"/>
    </row>
    <row r="535" spans="2:6" x14ac:dyDescent="0.2">
      <c r="B535" s="9"/>
      <c r="F535" s="9"/>
    </row>
    <row r="536" spans="2:6" x14ac:dyDescent="0.2">
      <c r="B536" s="9"/>
      <c r="F536" s="9"/>
    </row>
    <row r="537" spans="2:6" x14ac:dyDescent="0.2">
      <c r="B537" s="9"/>
      <c r="F537" s="9"/>
    </row>
    <row r="538" spans="2:6" x14ac:dyDescent="0.2">
      <c r="B538" s="9"/>
      <c r="F538" s="9"/>
    </row>
    <row r="539" spans="2:6" x14ac:dyDescent="0.2">
      <c r="B539" s="9"/>
      <c r="F539" s="9"/>
    </row>
    <row r="540" spans="2:6" x14ac:dyDescent="0.2">
      <c r="B540" s="9"/>
      <c r="F540" s="9"/>
    </row>
    <row r="541" spans="2:6" x14ac:dyDescent="0.2">
      <c r="B541" s="9"/>
      <c r="F541" s="9"/>
    </row>
    <row r="542" spans="2:6" x14ac:dyDescent="0.2">
      <c r="B542" s="9"/>
      <c r="F542" s="9"/>
    </row>
    <row r="543" spans="2:6" x14ac:dyDescent="0.2">
      <c r="B543" s="9"/>
      <c r="F543" s="9"/>
    </row>
    <row r="544" spans="2:6" x14ac:dyDescent="0.2">
      <c r="B544" s="9"/>
      <c r="F544" s="9"/>
    </row>
    <row r="545" spans="2:6" x14ac:dyDescent="0.2">
      <c r="B545" s="9"/>
      <c r="F545" s="9"/>
    </row>
    <row r="546" spans="2:6" x14ac:dyDescent="0.2">
      <c r="B546" s="9"/>
      <c r="F546" s="9"/>
    </row>
    <row r="547" spans="2:6" x14ac:dyDescent="0.2">
      <c r="B547" s="9"/>
      <c r="F547" s="9"/>
    </row>
    <row r="548" spans="2:6" x14ac:dyDescent="0.2">
      <c r="B548" s="9"/>
      <c r="F548" s="9"/>
    </row>
    <row r="549" spans="2:6" x14ac:dyDescent="0.2">
      <c r="B549" s="9"/>
      <c r="F549" s="9"/>
    </row>
    <row r="550" spans="2:6" x14ac:dyDescent="0.2">
      <c r="B550" s="9"/>
      <c r="F550" s="9"/>
    </row>
    <row r="551" spans="2:6" x14ac:dyDescent="0.2">
      <c r="B551" s="9"/>
      <c r="F551" s="9"/>
    </row>
    <row r="552" spans="2:6" x14ac:dyDescent="0.2">
      <c r="B552" s="9"/>
      <c r="F552" s="9"/>
    </row>
    <row r="553" spans="2:6" x14ac:dyDescent="0.2">
      <c r="B553" s="9"/>
      <c r="F553" s="9"/>
    </row>
    <row r="554" spans="2:6" x14ac:dyDescent="0.2">
      <c r="B554" s="9"/>
      <c r="F554" s="9"/>
    </row>
    <row r="555" spans="2:6" x14ac:dyDescent="0.2">
      <c r="B555" s="9"/>
      <c r="F555" s="9"/>
    </row>
    <row r="556" spans="2:6" x14ac:dyDescent="0.2">
      <c r="B556" s="9"/>
      <c r="F556" s="9"/>
    </row>
    <row r="557" spans="2:6" x14ac:dyDescent="0.2">
      <c r="B557" s="9"/>
      <c r="F557" s="9"/>
    </row>
    <row r="558" spans="2:6" x14ac:dyDescent="0.2">
      <c r="B558" s="9"/>
      <c r="F558" s="9"/>
    </row>
    <row r="559" spans="2:6" x14ac:dyDescent="0.2">
      <c r="B559" s="9"/>
      <c r="F559" s="9"/>
    </row>
    <row r="560" spans="2:6" x14ac:dyDescent="0.2">
      <c r="B560" s="9"/>
      <c r="F560" s="9"/>
    </row>
    <row r="561" spans="2:6" x14ac:dyDescent="0.2">
      <c r="B561" s="9"/>
      <c r="F561" s="9"/>
    </row>
    <row r="562" spans="2:6" x14ac:dyDescent="0.2">
      <c r="B562" s="9"/>
      <c r="F562" s="9"/>
    </row>
    <row r="563" spans="2:6" x14ac:dyDescent="0.2">
      <c r="B563" s="9"/>
      <c r="F563" s="9"/>
    </row>
    <row r="564" spans="2:6" x14ac:dyDescent="0.2">
      <c r="B564" s="9"/>
      <c r="F564" s="9"/>
    </row>
    <row r="565" spans="2:6" x14ac:dyDescent="0.2">
      <c r="B565" s="9"/>
      <c r="F565" s="9"/>
    </row>
    <row r="566" spans="2:6" x14ac:dyDescent="0.2">
      <c r="B566" s="9"/>
      <c r="F566" s="9"/>
    </row>
    <row r="567" spans="2:6" x14ac:dyDescent="0.2">
      <c r="B567" s="9"/>
      <c r="F567" s="9"/>
    </row>
    <row r="568" spans="2:6" x14ac:dyDescent="0.2">
      <c r="B568" s="9"/>
      <c r="F568" s="9"/>
    </row>
    <row r="569" spans="2:6" x14ac:dyDescent="0.2">
      <c r="B569" s="9"/>
      <c r="F569" s="9"/>
    </row>
    <row r="570" spans="2:6" x14ac:dyDescent="0.2">
      <c r="B570" s="9"/>
      <c r="F570" s="9"/>
    </row>
    <row r="571" spans="2:6" x14ac:dyDescent="0.2">
      <c r="B571" s="9"/>
      <c r="F571" s="9"/>
    </row>
    <row r="572" spans="2:6" x14ac:dyDescent="0.2">
      <c r="B572" s="9"/>
      <c r="F572" s="9"/>
    </row>
    <row r="573" spans="2:6" x14ac:dyDescent="0.2">
      <c r="B573" s="9"/>
      <c r="F573" s="9"/>
    </row>
    <row r="574" spans="2:6" x14ac:dyDescent="0.2">
      <c r="B574" s="9"/>
      <c r="F574" s="9"/>
    </row>
    <row r="575" spans="2:6" x14ac:dyDescent="0.2">
      <c r="B575" s="9"/>
      <c r="F575" s="9"/>
    </row>
    <row r="576" spans="2:6" x14ac:dyDescent="0.2">
      <c r="B576" s="9"/>
      <c r="F576" s="9"/>
    </row>
    <row r="577" spans="2:6" x14ac:dyDescent="0.2">
      <c r="B577" s="9"/>
      <c r="F577" s="9"/>
    </row>
    <row r="578" spans="2:6" x14ac:dyDescent="0.2">
      <c r="B578" s="9"/>
      <c r="F578" s="9"/>
    </row>
    <row r="579" spans="2:6" x14ac:dyDescent="0.2">
      <c r="B579" s="9"/>
      <c r="F579" s="9"/>
    </row>
    <row r="580" spans="2:6" x14ac:dyDescent="0.2">
      <c r="B580" s="9"/>
      <c r="F580" s="9"/>
    </row>
    <row r="581" spans="2:6" x14ac:dyDescent="0.2">
      <c r="B581" s="9"/>
      <c r="F581" s="9"/>
    </row>
    <row r="582" spans="2:6" x14ac:dyDescent="0.2">
      <c r="B582" s="9"/>
      <c r="F582" s="9"/>
    </row>
    <row r="583" spans="2:6" x14ac:dyDescent="0.2">
      <c r="B583" s="9"/>
      <c r="F583" s="9"/>
    </row>
    <row r="584" spans="2:6" x14ac:dyDescent="0.2">
      <c r="B584" s="9"/>
      <c r="F584" s="9"/>
    </row>
    <row r="585" spans="2:6" x14ac:dyDescent="0.2">
      <c r="B585" s="9"/>
      <c r="F585" s="9"/>
    </row>
    <row r="586" spans="2:6" x14ac:dyDescent="0.2">
      <c r="B586" s="9"/>
      <c r="F586" s="9"/>
    </row>
    <row r="587" spans="2:6" x14ac:dyDescent="0.2">
      <c r="B587" s="9"/>
      <c r="F587" s="9"/>
    </row>
    <row r="588" spans="2:6" x14ac:dyDescent="0.2">
      <c r="B588" s="9"/>
      <c r="F588" s="9"/>
    </row>
    <row r="589" spans="2:6" x14ac:dyDescent="0.2">
      <c r="B589" s="9"/>
      <c r="F589" s="9"/>
    </row>
    <row r="590" spans="2:6" x14ac:dyDescent="0.2">
      <c r="B590" s="9"/>
      <c r="F590" s="9"/>
    </row>
    <row r="591" spans="2:6" x14ac:dyDescent="0.2">
      <c r="B591" s="9"/>
      <c r="F591" s="9"/>
    </row>
    <row r="592" spans="2:6" x14ac:dyDescent="0.2">
      <c r="B592" s="9"/>
      <c r="F592" s="9"/>
    </row>
    <row r="593" spans="2:6" x14ac:dyDescent="0.2">
      <c r="B593" s="9"/>
      <c r="F593" s="9"/>
    </row>
    <row r="594" spans="2:6" x14ac:dyDescent="0.2">
      <c r="B594" s="9"/>
      <c r="F594" s="9"/>
    </row>
    <row r="595" spans="2:6" x14ac:dyDescent="0.2">
      <c r="B595" s="9"/>
      <c r="F595" s="9"/>
    </row>
    <row r="596" spans="2:6" x14ac:dyDescent="0.2">
      <c r="B596" s="9"/>
      <c r="F596" s="9"/>
    </row>
    <row r="597" spans="2:6" x14ac:dyDescent="0.2">
      <c r="B597" s="9"/>
      <c r="F597" s="9"/>
    </row>
    <row r="598" spans="2:6" x14ac:dyDescent="0.2">
      <c r="B598" s="9"/>
      <c r="F598" s="9"/>
    </row>
    <row r="599" spans="2:6" x14ac:dyDescent="0.2">
      <c r="B599" s="9"/>
      <c r="F599" s="9"/>
    </row>
    <row r="600" spans="2:6" x14ac:dyDescent="0.2">
      <c r="B600" s="9"/>
      <c r="F600" s="9"/>
    </row>
    <row r="601" spans="2:6" x14ac:dyDescent="0.2">
      <c r="B601" s="9"/>
      <c r="F601" s="9"/>
    </row>
    <row r="602" spans="2:6" x14ac:dyDescent="0.2">
      <c r="B602" s="9"/>
      <c r="F602" s="9"/>
    </row>
    <row r="603" spans="2:6" x14ac:dyDescent="0.2">
      <c r="B603" s="9"/>
      <c r="F603" s="9"/>
    </row>
    <row r="604" spans="2:6" x14ac:dyDescent="0.2">
      <c r="B604" s="9"/>
      <c r="F604" s="9"/>
    </row>
    <row r="605" spans="2:6" x14ac:dyDescent="0.2">
      <c r="B605" s="9"/>
      <c r="F605" s="9"/>
    </row>
    <row r="606" spans="2:6" x14ac:dyDescent="0.2">
      <c r="B606" s="9"/>
      <c r="F606" s="9"/>
    </row>
    <row r="607" spans="2:6" x14ac:dyDescent="0.2">
      <c r="B607" s="9"/>
      <c r="F607" s="9"/>
    </row>
    <row r="608" spans="2:6" x14ac:dyDescent="0.2">
      <c r="B608" s="9"/>
      <c r="F608" s="9"/>
    </row>
    <row r="609" spans="2:6" x14ac:dyDescent="0.2">
      <c r="B609" s="9"/>
      <c r="F609" s="9"/>
    </row>
    <row r="610" spans="2:6" x14ac:dyDescent="0.2">
      <c r="B610" s="9"/>
      <c r="F610" s="9"/>
    </row>
    <row r="611" spans="2:6" x14ac:dyDescent="0.2">
      <c r="B611" s="9"/>
      <c r="F611" s="9"/>
    </row>
    <row r="612" spans="2:6" x14ac:dyDescent="0.2">
      <c r="B612" s="9"/>
      <c r="F612" s="9"/>
    </row>
    <row r="613" spans="2:6" x14ac:dyDescent="0.2">
      <c r="B613" s="9"/>
      <c r="F613" s="9"/>
    </row>
    <row r="614" spans="2:6" x14ac:dyDescent="0.2">
      <c r="B614" s="9"/>
      <c r="F614" s="9"/>
    </row>
    <row r="615" spans="2:6" x14ac:dyDescent="0.2">
      <c r="B615" s="9"/>
      <c r="F615" s="9"/>
    </row>
    <row r="616" spans="2:6" x14ac:dyDescent="0.2">
      <c r="B616" s="9"/>
      <c r="F616" s="9"/>
    </row>
    <row r="617" spans="2:6" x14ac:dyDescent="0.2">
      <c r="B617" s="9"/>
      <c r="F617" s="9"/>
    </row>
    <row r="618" spans="2:6" x14ac:dyDescent="0.2">
      <c r="B618" s="9"/>
      <c r="F618" s="9"/>
    </row>
    <row r="619" spans="2:6" x14ac:dyDescent="0.2">
      <c r="B619" s="9"/>
      <c r="F619" s="9"/>
    </row>
    <row r="620" spans="2:6" x14ac:dyDescent="0.2">
      <c r="B620" s="9"/>
      <c r="F620" s="9"/>
    </row>
    <row r="621" spans="2:6" x14ac:dyDescent="0.2">
      <c r="B621" s="9"/>
      <c r="F621" s="9"/>
    </row>
    <row r="622" spans="2:6" x14ac:dyDescent="0.2">
      <c r="B622" s="9"/>
      <c r="F622" s="9"/>
    </row>
    <row r="623" spans="2:6" x14ac:dyDescent="0.2">
      <c r="B623" s="9"/>
      <c r="F623" s="9"/>
    </row>
    <row r="624" spans="2:6" x14ac:dyDescent="0.2">
      <c r="B624" s="9"/>
      <c r="F624" s="9"/>
    </row>
    <row r="625" spans="2:6" x14ac:dyDescent="0.2">
      <c r="B625" s="9"/>
      <c r="F625" s="9"/>
    </row>
    <row r="626" spans="2:6" x14ac:dyDescent="0.2">
      <c r="B626" s="9"/>
      <c r="F626" s="9"/>
    </row>
    <row r="627" spans="2:6" x14ac:dyDescent="0.2">
      <c r="B627" s="9"/>
      <c r="F627" s="9"/>
    </row>
    <row r="628" spans="2:6" x14ac:dyDescent="0.2">
      <c r="B628" s="9"/>
      <c r="F628" s="9"/>
    </row>
    <row r="629" spans="2:6" x14ac:dyDescent="0.2">
      <c r="B629" s="9"/>
      <c r="F629" s="9"/>
    </row>
    <row r="630" spans="2:6" x14ac:dyDescent="0.2">
      <c r="B630" s="9"/>
      <c r="F630" s="9"/>
    </row>
    <row r="631" spans="2:6" x14ac:dyDescent="0.2">
      <c r="B631" s="9"/>
      <c r="F631" s="9"/>
    </row>
    <row r="632" spans="2:6" x14ac:dyDescent="0.2">
      <c r="B632" s="9"/>
      <c r="F632" s="9"/>
    </row>
    <row r="633" spans="2:6" x14ac:dyDescent="0.2">
      <c r="B633" s="9"/>
      <c r="F633" s="9"/>
    </row>
    <row r="634" spans="2:6" x14ac:dyDescent="0.2">
      <c r="B634" s="9"/>
      <c r="F634" s="9"/>
    </row>
    <row r="635" spans="2:6" x14ac:dyDescent="0.2">
      <c r="B635" s="9"/>
      <c r="F635" s="9"/>
    </row>
    <row r="636" spans="2:6" x14ac:dyDescent="0.2">
      <c r="B636" s="9"/>
      <c r="F636" s="9"/>
    </row>
    <row r="637" spans="2:6" x14ac:dyDescent="0.2">
      <c r="B637" s="9"/>
      <c r="F637" s="9"/>
    </row>
    <row r="638" spans="2:6" x14ac:dyDescent="0.2">
      <c r="B638" s="9"/>
      <c r="F638" s="9"/>
    </row>
    <row r="639" spans="2:6" x14ac:dyDescent="0.2">
      <c r="B639" s="9"/>
      <c r="F639" s="9"/>
    </row>
    <row r="640" spans="2:6" x14ac:dyDescent="0.2">
      <c r="B640" s="9"/>
      <c r="F640" s="9"/>
    </row>
    <row r="641" spans="2:6" x14ac:dyDescent="0.2">
      <c r="B641" s="9"/>
      <c r="F641" s="9"/>
    </row>
    <row r="642" spans="2:6" x14ac:dyDescent="0.2">
      <c r="B642" s="9"/>
      <c r="F642" s="9"/>
    </row>
    <row r="643" spans="2:6" x14ac:dyDescent="0.2">
      <c r="B643" s="9"/>
      <c r="F643" s="9"/>
    </row>
    <row r="644" spans="2:6" x14ac:dyDescent="0.2">
      <c r="B644" s="9"/>
      <c r="F644" s="9"/>
    </row>
    <row r="645" spans="2:6" x14ac:dyDescent="0.2">
      <c r="B645" s="9"/>
      <c r="F645" s="9"/>
    </row>
    <row r="646" spans="2:6" x14ac:dyDescent="0.2">
      <c r="B646" s="9"/>
      <c r="F646" s="9"/>
    </row>
    <row r="647" spans="2:6" x14ac:dyDescent="0.2">
      <c r="B647" s="9"/>
      <c r="F647" s="9"/>
    </row>
    <row r="648" spans="2:6" x14ac:dyDescent="0.2">
      <c r="B648" s="9"/>
      <c r="F648" s="9"/>
    </row>
    <row r="649" spans="2:6" x14ac:dyDescent="0.2">
      <c r="B649" s="9"/>
      <c r="F649" s="9"/>
    </row>
    <row r="650" spans="2:6" x14ac:dyDescent="0.2">
      <c r="B650" s="9"/>
      <c r="F650" s="9"/>
    </row>
    <row r="651" spans="2:6" x14ac:dyDescent="0.2">
      <c r="B651" s="9"/>
      <c r="F651" s="9"/>
    </row>
    <row r="652" spans="2:6" x14ac:dyDescent="0.2">
      <c r="B652" s="9"/>
      <c r="F652" s="9"/>
    </row>
    <row r="653" spans="2:6" x14ac:dyDescent="0.2">
      <c r="B653" s="9"/>
      <c r="F653" s="9"/>
    </row>
    <row r="654" spans="2:6" x14ac:dyDescent="0.2">
      <c r="B654" s="9"/>
      <c r="F654" s="9"/>
    </row>
    <row r="655" spans="2:6" x14ac:dyDescent="0.2">
      <c r="B655" s="9"/>
      <c r="F655" s="9"/>
    </row>
    <row r="656" spans="2:6" x14ac:dyDescent="0.2">
      <c r="B656" s="9"/>
      <c r="F656" s="9"/>
    </row>
    <row r="657" spans="2:6" x14ac:dyDescent="0.2">
      <c r="B657" s="9"/>
      <c r="F657" s="9"/>
    </row>
    <row r="658" spans="2:6" x14ac:dyDescent="0.2">
      <c r="B658" s="9"/>
      <c r="F658" s="9"/>
    </row>
    <row r="659" spans="2:6" x14ac:dyDescent="0.2">
      <c r="B659" s="9"/>
      <c r="F659" s="9"/>
    </row>
    <row r="660" spans="2:6" x14ac:dyDescent="0.2">
      <c r="B660" s="9"/>
      <c r="F660" s="9"/>
    </row>
    <row r="661" spans="2:6" x14ac:dyDescent="0.2">
      <c r="B661" s="9"/>
      <c r="F661" s="9"/>
    </row>
    <row r="662" spans="2:6" x14ac:dyDescent="0.2">
      <c r="B662" s="9"/>
      <c r="F662" s="9"/>
    </row>
    <row r="663" spans="2:6" x14ac:dyDescent="0.2">
      <c r="B663" s="9"/>
      <c r="F663" s="9"/>
    </row>
    <row r="664" spans="2:6" x14ac:dyDescent="0.2">
      <c r="B664" s="9"/>
      <c r="F664" s="9"/>
    </row>
    <row r="665" spans="2:6" x14ac:dyDescent="0.2">
      <c r="B665" s="9"/>
      <c r="F665" s="9"/>
    </row>
    <row r="666" spans="2:6" x14ac:dyDescent="0.2">
      <c r="B666" s="9"/>
      <c r="F666" s="9"/>
    </row>
    <row r="667" spans="2:6" x14ac:dyDescent="0.2">
      <c r="B667" s="9"/>
      <c r="F667" s="9"/>
    </row>
    <row r="668" spans="2:6" x14ac:dyDescent="0.2">
      <c r="B668" s="9"/>
      <c r="F668" s="9"/>
    </row>
    <row r="669" spans="2:6" x14ac:dyDescent="0.2">
      <c r="B669" s="9"/>
      <c r="F669" s="9"/>
    </row>
    <row r="670" spans="2:6" x14ac:dyDescent="0.2">
      <c r="B670" s="9"/>
      <c r="F670" s="9"/>
    </row>
    <row r="671" spans="2:6" x14ac:dyDescent="0.2">
      <c r="B671" s="9"/>
      <c r="F671" s="9"/>
    </row>
    <row r="672" spans="2:6" x14ac:dyDescent="0.2">
      <c r="B672" s="9"/>
      <c r="F672" s="9"/>
    </row>
    <row r="673" spans="2:6" x14ac:dyDescent="0.2">
      <c r="B673" s="9"/>
      <c r="F673" s="9"/>
    </row>
    <row r="674" spans="2:6" x14ac:dyDescent="0.2">
      <c r="B674" s="9"/>
      <c r="F674" s="9"/>
    </row>
    <row r="675" spans="2:6" x14ac:dyDescent="0.2">
      <c r="B675" s="9"/>
      <c r="F675" s="9"/>
    </row>
    <row r="676" spans="2:6" x14ac:dyDescent="0.2">
      <c r="B676" s="9"/>
      <c r="F676" s="9"/>
    </row>
    <row r="677" spans="2:6" x14ac:dyDescent="0.2">
      <c r="B677" s="9"/>
      <c r="F677" s="9"/>
    </row>
    <row r="678" spans="2:6" x14ac:dyDescent="0.2">
      <c r="B678" s="9"/>
      <c r="F678" s="9"/>
    </row>
    <row r="679" spans="2:6" x14ac:dyDescent="0.2">
      <c r="B679" s="9"/>
      <c r="F679" s="9"/>
    </row>
    <row r="680" spans="2:6" x14ac:dyDescent="0.2">
      <c r="B680" s="9"/>
      <c r="F680" s="9"/>
    </row>
    <row r="681" spans="2:6" x14ac:dyDescent="0.2">
      <c r="B681" s="9"/>
      <c r="F681" s="9"/>
    </row>
    <row r="682" spans="2:6" x14ac:dyDescent="0.2">
      <c r="B682" s="9"/>
      <c r="F682" s="9"/>
    </row>
    <row r="683" spans="2:6" x14ac:dyDescent="0.2">
      <c r="B683" s="9"/>
      <c r="F683" s="9"/>
    </row>
    <row r="684" spans="2:6" x14ac:dyDescent="0.2">
      <c r="B684" s="9"/>
      <c r="F684" s="9"/>
    </row>
    <row r="685" spans="2:6" x14ac:dyDescent="0.2">
      <c r="B685" s="9"/>
      <c r="F685" s="9"/>
    </row>
    <row r="686" spans="2:6" x14ac:dyDescent="0.2">
      <c r="B686" s="9"/>
      <c r="F686" s="9"/>
    </row>
    <row r="687" spans="2:6" x14ac:dyDescent="0.2">
      <c r="B687" s="9"/>
      <c r="F687" s="9"/>
    </row>
    <row r="688" spans="2:6" x14ac:dyDescent="0.2">
      <c r="B688" s="9"/>
      <c r="F688" s="9"/>
    </row>
    <row r="689" spans="2:6" x14ac:dyDescent="0.2">
      <c r="B689" s="9"/>
      <c r="F689" s="9"/>
    </row>
    <row r="690" spans="2:6" x14ac:dyDescent="0.2">
      <c r="B690" s="9"/>
      <c r="F690" s="9"/>
    </row>
    <row r="691" spans="2:6" x14ac:dyDescent="0.2">
      <c r="B691" s="9"/>
      <c r="F691" s="9"/>
    </row>
    <row r="692" spans="2:6" x14ac:dyDescent="0.2">
      <c r="B692" s="9"/>
      <c r="F692" s="9"/>
    </row>
    <row r="693" spans="2:6" x14ac:dyDescent="0.2">
      <c r="B693" s="9"/>
      <c r="F693" s="9"/>
    </row>
    <row r="694" spans="2:6" x14ac:dyDescent="0.2">
      <c r="B694" s="9"/>
      <c r="F694" s="9"/>
    </row>
    <row r="695" spans="2:6" x14ac:dyDescent="0.2">
      <c r="B695" s="9"/>
      <c r="F695" s="9"/>
    </row>
    <row r="696" spans="2:6" x14ac:dyDescent="0.2">
      <c r="B696" s="9"/>
      <c r="F696" s="9"/>
    </row>
    <row r="697" spans="2:6" x14ac:dyDescent="0.2">
      <c r="B697" s="9"/>
      <c r="F697" s="9"/>
    </row>
    <row r="698" spans="2:6" x14ac:dyDescent="0.2">
      <c r="B698" s="9"/>
      <c r="F698" s="9"/>
    </row>
    <row r="699" spans="2:6" x14ac:dyDescent="0.2">
      <c r="B699" s="9"/>
      <c r="F699" s="9"/>
    </row>
    <row r="700" spans="2:6" x14ac:dyDescent="0.2">
      <c r="B700" s="9"/>
      <c r="F700" s="9"/>
    </row>
    <row r="701" spans="2:6" x14ac:dyDescent="0.2">
      <c r="B701" s="9"/>
      <c r="F701" s="9"/>
    </row>
    <row r="702" spans="2:6" x14ac:dyDescent="0.2">
      <c r="B702" s="9"/>
      <c r="F702" s="9"/>
    </row>
    <row r="703" spans="2:6" x14ac:dyDescent="0.2">
      <c r="B703" s="9"/>
      <c r="F703" s="9"/>
    </row>
    <row r="704" spans="2:6" x14ac:dyDescent="0.2">
      <c r="B704" s="9"/>
      <c r="F704" s="9"/>
    </row>
    <row r="705" spans="2:6" x14ac:dyDescent="0.2">
      <c r="B705" s="9"/>
      <c r="F705" s="9"/>
    </row>
    <row r="706" spans="2:6" x14ac:dyDescent="0.2">
      <c r="B706" s="9"/>
      <c r="F706" s="9"/>
    </row>
    <row r="707" spans="2:6" x14ac:dyDescent="0.2">
      <c r="B707" s="9"/>
      <c r="F707" s="9"/>
    </row>
    <row r="708" spans="2:6" x14ac:dyDescent="0.2">
      <c r="B708" s="9"/>
      <c r="F708" s="9"/>
    </row>
    <row r="709" spans="2:6" x14ac:dyDescent="0.2">
      <c r="B709" s="9"/>
      <c r="F709" s="9"/>
    </row>
    <row r="710" spans="2:6" x14ac:dyDescent="0.2">
      <c r="B710" s="9"/>
      <c r="F710" s="9"/>
    </row>
    <row r="711" spans="2:6" x14ac:dyDescent="0.2">
      <c r="B711" s="9"/>
      <c r="F711" s="9"/>
    </row>
    <row r="712" spans="2:6" x14ac:dyDescent="0.2">
      <c r="B712" s="9"/>
      <c r="F712" s="9"/>
    </row>
    <row r="713" spans="2:6" x14ac:dyDescent="0.2">
      <c r="B713" s="9"/>
      <c r="F713" s="9"/>
    </row>
    <row r="714" spans="2:6" x14ac:dyDescent="0.2">
      <c r="B714" s="9"/>
      <c r="F714" s="9"/>
    </row>
    <row r="715" spans="2:6" x14ac:dyDescent="0.2">
      <c r="B715" s="9"/>
      <c r="F715" s="9"/>
    </row>
    <row r="716" spans="2:6" x14ac:dyDescent="0.2">
      <c r="B716" s="9"/>
      <c r="F716" s="9"/>
    </row>
    <row r="717" spans="2:6" x14ac:dyDescent="0.2">
      <c r="B717" s="9"/>
      <c r="F717" s="9"/>
    </row>
    <row r="718" spans="2:6" x14ac:dyDescent="0.2">
      <c r="B718" s="9"/>
      <c r="F718" s="9"/>
    </row>
    <row r="719" spans="2:6" x14ac:dyDescent="0.2">
      <c r="B719" s="9"/>
      <c r="F719" s="9"/>
    </row>
    <row r="720" spans="2:6" x14ac:dyDescent="0.2">
      <c r="B720" s="9"/>
      <c r="F720" s="9"/>
    </row>
    <row r="721" spans="2:6" x14ac:dyDescent="0.2">
      <c r="B721" s="9"/>
      <c r="F721" s="9"/>
    </row>
    <row r="722" spans="2:6" x14ac:dyDescent="0.2">
      <c r="B722" s="9"/>
      <c r="F722" s="9"/>
    </row>
    <row r="723" spans="2:6" x14ac:dyDescent="0.2">
      <c r="B723" s="9"/>
      <c r="F723" s="9"/>
    </row>
    <row r="724" spans="2:6" x14ac:dyDescent="0.2">
      <c r="B724" s="9"/>
      <c r="F724" s="9"/>
    </row>
    <row r="725" spans="2:6" x14ac:dyDescent="0.2">
      <c r="B725" s="9"/>
      <c r="F725" s="9"/>
    </row>
    <row r="726" spans="2:6" x14ac:dyDescent="0.2">
      <c r="B726" s="9"/>
      <c r="F726" s="9"/>
    </row>
    <row r="727" spans="2:6" x14ac:dyDescent="0.2">
      <c r="B727" s="9"/>
      <c r="F727" s="9"/>
    </row>
    <row r="728" spans="2:6" x14ac:dyDescent="0.2">
      <c r="B728" s="9"/>
      <c r="F728" s="9"/>
    </row>
    <row r="729" spans="2:6" x14ac:dyDescent="0.2">
      <c r="B729" s="9"/>
      <c r="F729" s="9"/>
    </row>
    <row r="730" spans="2:6" x14ac:dyDescent="0.2">
      <c r="B730" s="9"/>
      <c r="F730" s="9"/>
    </row>
    <row r="731" spans="2:6" x14ac:dyDescent="0.2">
      <c r="B731" s="9"/>
      <c r="F731" s="9"/>
    </row>
    <row r="732" spans="2:6" x14ac:dyDescent="0.2">
      <c r="B732" s="9"/>
      <c r="F732" s="9"/>
    </row>
    <row r="733" spans="2:6" x14ac:dyDescent="0.2">
      <c r="B733" s="9"/>
      <c r="F733" s="9"/>
    </row>
    <row r="734" spans="2:6" x14ac:dyDescent="0.2">
      <c r="B734" s="9"/>
      <c r="F734" s="9"/>
    </row>
    <row r="735" spans="2:6" x14ac:dyDescent="0.2">
      <c r="B735" s="9"/>
      <c r="F735" s="9"/>
    </row>
    <row r="736" spans="2:6" x14ac:dyDescent="0.2">
      <c r="B736" s="9"/>
      <c r="F736" s="9"/>
    </row>
    <row r="737" spans="2:6" x14ac:dyDescent="0.2">
      <c r="B737" s="9"/>
      <c r="F737" s="9"/>
    </row>
    <row r="738" spans="2:6" x14ac:dyDescent="0.2">
      <c r="B738" s="9"/>
      <c r="F738" s="9"/>
    </row>
    <row r="739" spans="2:6" x14ac:dyDescent="0.2">
      <c r="B739" s="9"/>
      <c r="F739" s="9"/>
    </row>
    <row r="740" spans="2:6" x14ac:dyDescent="0.2">
      <c r="B740" s="9"/>
      <c r="F740" s="9"/>
    </row>
    <row r="741" spans="2:6" x14ac:dyDescent="0.2">
      <c r="B741" s="9"/>
      <c r="F741" s="9"/>
    </row>
    <row r="742" spans="2:6" x14ac:dyDescent="0.2">
      <c r="B742" s="9"/>
      <c r="F742" s="9"/>
    </row>
    <row r="743" spans="2:6" x14ac:dyDescent="0.2">
      <c r="B743" s="9"/>
      <c r="F743" s="9"/>
    </row>
    <row r="744" spans="2:6" x14ac:dyDescent="0.2">
      <c r="B744" s="9"/>
      <c r="F744" s="9"/>
    </row>
    <row r="745" spans="2:6" x14ac:dyDescent="0.2">
      <c r="B745" s="9"/>
      <c r="F745" s="9"/>
    </row>
    <row r="746" spans="2:6" x14ac:dyDescent="0.2">
      <c r="B746" s="9"/>
      <c r="F746" s="9"/>
    </row>
    <row r="747" spans="2:6" x14ac:dyDescent="0.2">
      <c r="B747" s="9"/>
      <c r="F747" s="9"/>
    </row>
    <row r="748" spans="2:6" x14ac:dyDescent="0.2">
      <c r="B748" s="9"/>
      <c r="F748" s="9"/>
    </row>
    <row r="749" spans="2:6" x14ac:dyDescent="0.2">
      <c r="B749" s="9"/>
      <c r="F749" s="9"/>
    </row>
    <row r="750" spans="2:6" x14ac:dyDescent="0.2">
      <c r="B750" s="9"/>
      <c r="F750" s="9"/>
    </row>
    <row r="751" spans="2:6" x14ac:dyDescent="0.2">
      <c r="B751" s="9"/>
      <c r="F751" s="9"/>
    </row>
    <row r="752" spans="2:6" x14ac:dyDescent="0.2">
      <c r="B752" s="9"/>
      <c r="F752" s="9"/>
    </row>
    <row r="753" spans="2:6" x14ac:dyDescent="0.2">
      <c r="B753" s="9"/>
      <c r="F753" s="9"/>
    </row>
    <row r="754" spans="2:6" x14ac:dyDescent="0.2">
      <c r="B754" s="9"/>
      <c r="F754" s="9"/>
    </row>
    <row r="755" spans="2:6" x14ac:dyDescent="0.2">
      <c r="B755" s="9"/>
      <c r="F755" s="9"/>
    </row>
    <row r="756" spans="2:6" x14ac:dyDescent="0.2">
      <c r="B756" s="9"/>
      <c r="F756" s="9"/>
    </row>
    <row r="757" spans="2:6" x14ac:dyDescent="0.2">
      <c r="B757" s="9"/>
      <c r="F757" s="9"/>
    </row>
    <row r="758" spans="2:6" x14ac:dyDescent="0.2">
      <c r="B758" s="9"/>
      <c r="F758" s="9"/>
    </row>
    <row r="759" spans="2:6" x14ac:dyDescent="0.2">
      <c r="B759" s="9"/>
      <c r="F759" s="9"/>
    </row>
    <row r="760" spans="2:6" x14ac:dyDescent="0.2">
      <c r="B760" s="9"/>
      <c r="F760" s="9"/>
    </row>
  </sheetData>
  <phoneticPr fontId="8" type="noConversion"/>
  <hyperlinks>
    <hyperlink ref="P17" r:id="rId1" display="http://www.konkoly.hu/cgi-bin/IBVS?5603" xr:uid="{00000000-0004-0000-0100-000000000000}"/>
    <hyperlink ref="P18" r:id="rId2" display="http://var.astro.cz/oejv/issues/oejv0116.pdf" xr:uid="{00000000-0004-0000-0100-000001000000}"/>
    <hyperlink ref="P19" r:id="rId3" display="http://www.konkoly.hu/cgi-bin/IBVS?5871" xr:uid="{00000000-0004-0000-0100-000002000000}"/>
    <hyperlink ref="P20" r:id="rId4" display="http://www.konkoly.hu/cgi-bin/IBVS?5945" xr:uid="{00000000-0004-0000-0100-000003000000}"/>
    <hyperlink ref="P21" r:id="rId5" display="http://www.konkoly.hu/cgi-bin/IBVS?5960" xr:uid="{00000000-0004-0000-0100-000004000000}"/>
    <hyperlink ref="P22" r:id="rId6" display="http://www.konkoly.hu/cgi-bin/IBVS?6011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2024-07-29T08:53:07Z</dcterms:modified>
</cp:coreProperties>
</file>