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26D5B1D-7C2B-4746-985F-8B387C3DA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21" i="1"/>
  <c r="Q21" i="1"/>
  <c r="A21" i="1"/>
  <c r="R22" i="1"/>
  <c r="G11" i="1"/>
  <c r="F11" i="1"/>
  <c r="C7" i="1"/>
  <c r="C8" i="1"/>
  <c r="C17" i="1"/>
  <c r="E21" i="1"/>
  <c r="F21" i="1"/>
  <c r="G21" i="1"/>
  <c r="H21" i="1"/>
  <c r="C12" i="1"/>
  <c r="C16" i="1" l="1"/>
  <c r="D18" i="1" s="1"/>
  <c r="C11" i="1"/>
  <c r="O21" i="1" l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<sst xmlns="http://schemas.openxmlformats.org/spreadsheetml/2006/main" count="55" uniqueCount="49">
  <si>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</si>
  <si>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</si>
  <si>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</si>
  <si>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</si>
  <si>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</si>
  <si>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</si>
  <si>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</si>
  <si>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</si>
  <si>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</si>
  <si>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</si>
  <si>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</si>
  <si>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</si>
  <si>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</si>
  <si>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</si>
  <si>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</si>
  <si>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</si>
  <si>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</si>
  <si>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</si>
  <si>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</si>
  <si>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</si>
  <si>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</si>
  <si>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</si>
  <si>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</si>
  <si>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</si>
  <si>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</si>
  <si>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</si>
  <si>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</si>
  <si>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</si>
  <si>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</si>
  <si>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</si>
  <si>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</si>
  <si>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</si>
  <si>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</si>
  <si>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</si>
  <si>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</si>
  <si>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G7009-0216_For.xls</t>
  </si>
  <si>
    <t>EA</t>
  </si>
  <si>
    <t>IBVS 5532 Eph.</t>
  </si>
  <si>
    <t>IBVS 5532</t>
  </si>
  <si>
    <t>For</t>
  </si>
  <si>
    <t>AU For / GSC 7009 0216 / NSV 00763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</si>
  <si>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</si>
  <si>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</si>
  <si>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</si>
  <si>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</si>
  <si>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</si>
  <si>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</si>
  <si>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</si>
  <si>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10.58-11.17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</si>
</sst>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6" fillId="0" borderId="0" xfId="0" applyFont="1" applyAlignment="1"/>
    <xf numFmtId="0" fontId="6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For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C2-47A1-BF30-14135F35F4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C2-47A1-BF30-14135F35F4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C2-47A1-BF30-14135F35F4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C2-47A1-BF30-14135F35F4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C2-47A1-BF30-14135F35F4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C2-47A1-BF30-14135F35F4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C2-47A1-BF30-14135F35F4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C2-47A1-BF30-14135F35F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686952"/>
        <c:axId val="1"/>
      </c:scatterChart>
      <c:valAx>
        <c:axId val="705686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8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FA08B2-7221-EBF8-331B-37B1150FA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52129.86</v>
      </c>
      <c r="J1" s="31">
        <v>6.1138399999999997</v>
      </c>
      <c r="K1" s="30" t="s">
        <v>38</v>
      </c>
      <c r="L1" s="32" t="s">
        <v>39</v>
      </c>
    </row>
    <row r="2" spans="1:12" ht="12.95" customHeight="1">
      <c r="A2" t="s">
        <v>23</v>
      </c>
      <c r="B2" t="s">
        <v>36</v>
      </c>
      <c r="C2" s="9" t="s">
        <v>39</v>
      </c>
      <c r="D2" t="s">
        <v>35</v>
      </c>
    </row>
    <row r="3" spans="1:12" ht="12.95" customHeight="1" thickBot="1"/>
    <row r="4" spans="1:12" ht="12.95" customHeight="1" thickTop="1" thickBot="1">
      <c r="A4" s="26" t="s">
        <v>37</v>
      </c>
      <c r="C4" s="7">
        <v>52129.86</v>
      </c>
      <c r="D4" s="8">
        <v>6.1138399999999997</v>
      </c>
    </row>
    <row r="5" spans="1:12" ht="12.95" customHeight="1"/>
    <row r="6" spans="1:12" ht="12.95" customHeight="1">
      <c r="A6" s="4" t="s">
        <v>0</v>
      </c>
    </row>
    <row r="7" spans="1:12" ht="12.95" customHeight="1">
      <c r="A7" t="s">
        <v>1</v>
      </c>
      <c r="C7">
        <f>+C4</f>
        <v>52129.86</v>
      </c>
      <c r="D7" s="41" t="s">
        <v>47</v>
      </c>
    </row>
    <row r="8" spans="1:12" ht="12.95" customHeight="1">
      <c r="A8" t="s">
        <v>2</v>
      </c>
      <c r="C8">
        <f>+D4</f>
        <v>6.1138399999999997</v>
      </c>
      <c r="D8" s="41" t="s">
        <v>47</v>
      </c>
    </row>
    <row r="9" spans="1:12" ht="12.95" customHeight="1">
      <c r="A9" s="10" t="s">
        <v>30</v>
      </c>
      <c r="B9" s="11"/>
      <c r="C9" s="12">
        <v>-9.5</v>
      </c>
      <c r="D9" s="11" t="s">
        <v>31</v>
      </c>
      <c r="E9" s="11"/>
    </row>
    <row r="10" spans="1:12" ht="12.95" customHeight="1" thickBot="1">
      <c r="A10" s="11"/>
      <c r="B10" s="11"/>
      <c r="C10" s="3" t="s">
        <v>19</v>
      </c>
      <c r="D10" s="3" t="s">
        <v>20</v>
      </c>
      <c r="E10" s="11"/>
    </row>
    <row r="11" spans="1:12" ht="12.95" customHeight="1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ht="12.95" customHeight="1">
      <c r="A12" s="11" t="s">
        <v>15</v>
      </c>
      <c r="B12" s="11"/>
      <c r="C12" s="21" t="e">
        <f ca="1">SLOPE(INDIRECT($G$11):G992,INDIRECT($F$11):F992)</f>
        <v>#DIV/0!</v>
      </c>
      <c r="D12" s="13"/>
      <c r="E12" s="36" t="s">
        <v>42</v>
      </c>
      <c r="F12" s="42" t="s">
        <v>48</v>
      </c>
    </row>
    <row r="13" spans="1:12" ht="12.95" customHeight="1">
      <c r="A13" s="11" t="s">
        <v>18</v>
      </c>
      <c r="B13" s="11"/>
      <c r="C13" s="13" t="s">
        <v>12</v>
      </c>
      <c r="D13" s="13"/>
      <c r="E13" s="33" t="s">
        <v>43</v>
      </c>
      <c r="F13" s="37">
        <v>1</v>
      </c>
    </row>
    <row r="14" spans="1:12" ht="12.95" customHeight="1">
      <c r="A14" s="11"/>
      <c r="B14" s="11"/>
      <c r="C14" s="11"/>
      <c r="D14" s="11"/>
      <c r="E14" s="33" t="s">
        <v>32</v>
      </c>
      <c r="F14" s="38">
        <f ca="1">NOW()+15018.5+$C$9/24</f>
        <v>60537.733036226848</v>
      </c>
    </row>
    <row r="15" spans="1:12" ht="12.95" customHeight="1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8">
        <f ca="1">ROUND(2*($F$14-$C$7)/$C$8,0)/2+$F$13</f>
        <v>1376</v>
      </c>
    </row>
    <row r="16" spans="1:12" ht="12.95" customHeight="1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8" t="e">
        <f ca="1">ROUND(2*($F$14-$C$15)/$C$16,0)/2+$F$13</f>
        <v>#DIV/0!</v>
      </c>
    </row>
    <row r="17" spans="1:18" ht="12.95" customHeight="1" thickBot="1">
      <c r="A17" s="16" t="s">
        <v>29</v>
      </c>
      <c r="B17" s="11"/>
      <c r="C17" s="11">
        <f>COUNT(C21:C2191)</f>
        <v>1</v>
      </c>
      <c r="D17" s="16"/>
      <c r="E17" s="34" t="s">
        <v>45</v>
      </c>
      <c r="F17" s="39" t="e">
        <f ca="1">+$C$15+$C$16*$F$16-15018.5-$C$9/24</f>
        <v>#DIV/0!</v>
      </c>
    </row>
    <row r="18" spans="1:18" ht="12.95" customHeight="1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5" t="s">
        <v>46</v>
      </c>
      <c r="F18" s="40" t="e">
        <f ca="1">+($C$15+$C$16*$F$16)-($C$16/2)-15018.5-$C$9/24</f>
        <v>#DIV/0!</v>
      </c>
    </row>
    <row r="19" spans="1:18" ht="12.95" customHeight="1" thickTop="1">
      <c r="A19" s="24" t="s">
        <v>34</v>
      </c>
      <c r="E19" s="25">
        <v>21</v>
      </c>
    </row>
    <row r="20" spans="1:18" ht="12.95" customHeight="1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>
      <c r="A21" t="str">
        <f>$K$1</f>
        <v>IBVS 5532</v>
      </c>
      <c r="C21" s="9">
        <f>+$C$4</f>
        <v>52129.86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37111.360000000001</v>
      </c>
    </row>
    <row r="22" spans="1:18" ht="12.95" customHeight="1">
      <c r="C22" s="9"/>
      <c r="D22" s="9"/>
      <c r="Q22" s="2"/>
      <c r="R22" t="str">
        <f>IF(ABS(C22-C21)&lt;0.00001,1,"")</f>
        <v/>
      </c>
    </row>
    <row r="23" spans="1:18" ht="12.95" customHeight="1">
      <c r="C23" s="9"/>
      <c r="D23" s="9"/>
      <c r="Q23" s="2"/>
    </row>
    <row r="24" spans="1:18" ht="12.95" customHeight="1">
      <c r="Q24" s="2"/>
    </row>
    <row r="25" spans="1:18" ht="12.95" customHeight="1">
      <c r="C25" s="9"/>
      <c r="D25" s="9"/>
      <c r="Q25" s="2"/>
    </row>
    <row r="26" spans="1:18" ht="12.95" customHeight="1">
      <c r="C26" s="9"/>
      <c r="D26" s="9"/>
      <c r="Q26" s="2"/>
    </row>
    <row r="27" spans="1:18" ht="12.95" customHeight="1">
      <c r="C27" s="9"/>
      <c r="D27" s="9"/>
      <c r="Q27" s="2"/>
    </row>
    <row r="28" spans="1:18" ht="12.95" customHeight="1">
      <c r="C28" s="9"/>
      <c r="D28" s="9"/>
      <c r="Q28" s="2"/>
    </row>
    <row r="29" spans="1:18" ht="12.95" customHeight="1">
      <c r="C29" s="9"/>
      <c r="D29" s="9"/>
      <c r="Q29" s="2"/>
    </row>
    <row r="30" spans="1:18" ht="12.95" customHeight="1">
      <c r="C30" s="9"/>
      <c r="D30" s="9"/>
      <c r="Q30" s="2"/>
    </row>
    <row r="31" spans="1:18" ht="12.95" customHeight="1">
      <c r="C31" s="9"/>
      <c r="D31" s="9"/>
      <c r="Q31" s="2"/>
    </row>
    <row r="32" spans="1:18" ht="12.95" customHeight="1">
      <c r="C32" s="9"/>
      <c r="D32" s="9"/>
      <c r="Q32" s="2"/>
    </row>
    <row r="33" spans="3:17" ht="12.95" customHeight="1">
      <c r="C33" s="9"/>
      <c r="D33" s="9"/>
      <c r="Q33" s="2"/>
    </row>
    <row r="34" spans="3:17" ht="12.95" customHeight="1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2024-08-15T05:35:34Z</dcterms:modified>
</cp:coreProperties>
</file>