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6D2BD836-0B4C-453E-88B7-AF8F1BAA86FF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3" i="1" l="1"/>
  <c r="G11" i="1"/>
  <c r="F11" i="1"/>
  <c r="E14" i="1"/>
  <c r="E15" i="1" s="1"/>
  <c r="C17" i="1"/>
  <c r="Q22" i="1"/>
  <c r="C8" i="1"/>
  <c r="C7" i="1"/>
  <c r="Q21" i="1"/>
  <c r="G23" i="1"/>
  <c r="I23" i="1"/>
  <c r="E23" i="1"/>
  <c r="F23" i="1"/>
  <c r="E21" i="1"/>
  <c r="F21" i="1"/>
  <c r="G21" i="1"/>
  <c r="E22" i="1"/>
  <c r="F22" i="1"/>
  <c r="G22" i="1"/>
  <c r="I22" i="1"/>
  <c r="H21" i="1"/>
  <c r="C12" i="1"/>
  <c r="C11" i="1"/>
  <c r="C15" i="1" l="1"/>
  <c r="E16" i="1" s="1"/>
  <c r="O21" i="1"/>
  <c r="O23" i="1"/>
  <c r="O22" i="1"/>
  <c r="C16" i="1"/>
  <c r="D18" i="1" s="1"/>
  <c r="C18" i="1" l="1"/>
  <c r="E17" i="1"/>
</calcChain>
</file>

<file path=xl/sharedStrings.xml><?xml version="1.0" encoding="utf-8"?>
<sst xmlns="http://schemas.openxmlformats.org/spreadsheetml/2006/main" count="49" uniqueCount="46">
  <si>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</si>
  <si>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</si>
  <si>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</si>
  <si>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</si>
  <si>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</si>
  <si>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</si>
  <si>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</si>
  <si>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</si>
  <si>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</si>
  <si>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</si>
  <si>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</si>
  <si>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</si>
  <si>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</si>
  <si>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</si>
  <si>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</si>
  <si>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</si>
  <si>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</si>
  <si>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</si>
  <si>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</si>
  <si>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</si>
  <si>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</si>
  <si>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</si>
  <si>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</si>
  <si>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</si>
  <si>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</si>
  <si>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</si>
  <si>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</si>
  <si>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</si>
  <si>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</si>
  <si>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</si>
  <si>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</si>
  <si>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</si>
  <si>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</si>
  <si>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</si>
  <si>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</si>
  <si>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</si>
  <si>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</si>
  <si>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</si>
  <si>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 xml:space="preserve">CV Gem / na </t>
  </si>
  <si>
    <t>IBVS 5931</t>
  </si>
  <si>
    <t>I</t>
  </si>
  <si>
    <t>EA</t>
  </si>
  <si>
    <t>Add cycle</t>
  </si>
  <si>
    <t>Old Cycle</t>
  </si>
  <si>
    <t>IBVS 5960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</si>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</sst>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8"/>
      <name val="Arial Unicode MS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3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3" fillId="0" borderId="0" xfId="0" applyFont="1">
      <alignment vertical="top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CV Gem - O-C Diagr.</a:t>
            </a:r>
          </a:p>
        </c:rich>
      </c:tx>
      <c:layout>
        <c:manualLayout>
          <c:xMode val="edge"/>
          <c:yMode val="edge"/>
          <c:x val="0.381954887218045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2.2000000000000001E-3</c:v>
                  </c:pt>
                  <c:pt idx="2">
                    <c:v>3.0000000000000001E-3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2.2000000000000001E-3</c:v>
                  </c:pt>
                  <c:pt idx="2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433</c:v>
                </c:pt>
                <c:pt idx="2">
                  <c:v>1646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DB7-4624-ACEC-21FE161A9BD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  <c:pt idx="2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  <c:pt idx="2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433</c:v>
                </c:pt>
                <c:pt idx="2">
                  <c:v>1646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-7.0199999754549935E-4</c:v>
                </c:pt>
                <c:pt idx="2">
                  <c:v>-1.9523999995726626E-2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DB7-4624-ACEC-21FE161A9BD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  <c:pt idx="2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  <c:pt idx="2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433</c:v>
                </c:pt>
                <c:pt idx="2">
                  <c:v>1646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DB7-4624-ACEC-21FE161A9BD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  <c:pt idx="2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  <c:pt idx="2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433</c:v>
                </c:pt>
                <c:pt idx="2">
                  <c:v>1646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DB7-4624-ACEC-21FE161A9BD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  <c:pt idx="2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  <c:pt idx="2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433</c:v>
                </c:pt>
                <c:pt idx="2">
                  <c:v>1646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DB7-4624-ACEC-21FE161A9BD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  <c:pt idx="2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  <c:pt idx="2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433</c:v>
                </c:pt>
                <c:pt idx="2">
                  <c:v>1646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DB7-4624-ACEC-21FE161A9BD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  <c:pt idx="2">
                    <c:v>3.0000000000000001E-3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2.2000000000000001E-3</c:v>
                  </c:pt>
                  <c:pt idx="2">
                    <c:v>3.0000000000000001E-3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433</c:v>
                </c:pt>
                <c:pt idx="2">
                  <c:v>1646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DB7-4624-ACEC-21FE161A9BD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433</c:v>
                </c:pt>
                <c:pt idx="2">
                  <c:v>1646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2.0266956404795568E-3</c:v>
                </c:pt>
                <c:pt idx="1">
                  <c:v>-3.4521574783611241E-3</c:v>
                </c:pt>
                <c:pt idx="2">
                  <c:v>-1.880053815539056E-2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DB7-4624-ACEC-21FE161A9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4292040"/>
        <c:axId val="1"/>
      </c:scatterChart>
      <c:valAx>
        <c:axId val="874292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4292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511278195488723"/>
          <c:y val="0.92375366568914952"/>
          <c:w val="0.67368421052631566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068A6B5-45C3-36ED-59CD-3A8F0DDE16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selection activeCell="E6" sqref="E5:E6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38</v>
      </c>
    </row>
    <row r="2" spans="1:7">
      <c r="A2" t="s">
        <v>24</v>
      </c>
      <c r="B2" t="s">
        <v>41</v>
      </c>
      <c r="C2" s="3"/>
      <c r="D2" s="3"/>
    </row>
    <row r="3" spans="1:7" ht="13.5" thickBot="1"/>
    <row r="4" spans="1:7" ht="14.25" thickTop="1" thickBot="1">
      <c r="A4" s="5" t="s">
        <v>0</v>
      </c>
      <c r="C4" s="8">
        <v>52500.45</v>
      </c>
      <c r="D4" s="9">
        <v>1.8483940000000001</v>
      </c>
    </row>
    <row r="6" spans="1:7">
      <c r="A6" s="5" t="s">
        <v>1</v>
      </c>
    </row>
    <row r="7" spans="1:7">
      <c r="A7" t="s">
        <v>2</v>
      </c>
      <c r="C7">
        <f>+C4</f>
        <v>52500.45</v>
      </c>
    </row>
    <row r="8" spans="1:7">
      <c r="A8" t="s">
        <v>3</v>
      </c>
      <c r="C8">
        <f>+D4</f>
        <v>1.8483940000000001</v>
      </c>
    </row>
    <row r="9" spans="1:7">
      <c r="A9" s="11" t="s">
        <v>31</v>
      </c>
      <c r="B9" s="12"/>
      <c r="C9" s="13">
        <v>-9.5</v>
      </c>
      <c r="D9" s="12" t="s">
        <v>32</v>
      </c>
      <c r="E9" s="12"/>
    </row>
    <row r="10" spans="1:7" ht="13.5" thickBot="1">
      <c r="A10" s="12"/>
      <c r="B10" s="12"/>
      <c r="C10" s="4" t="s">
        <v>20</v>
      </c>
      <c r="D10" s="4" t="s">
        <v>21</v>
      </c>
      <c r="E10" s="12"/>
    </row>
    <row r="11" spans="1:7">
      <c r="A11" s="12" t="s">
        <v>16</v>
      </c>
      <c r="B11" s="12"/>
      <c r="C11" s="24">
        <f ca="1">INTERCEPT(INDIRECT($G$11):G992,INDIRECT($F$11):F992)</f>
        <v>2.0266956404795568E-3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>
      <c r="A12" s="12" t="s">
        <v>17</v>
      </c>
      <c r="B12" s="12"/>
      <c r="C12" s="24">
        <f ca="1">SLOPE(INDIRECT($G$11):G992,INDIRECT($F$11):F992)</f>
        <v>-1.2653240459216353E-5</v>
      </c>
      <c r="D12" s="3"/>
      <c r="E12" s="12"/>
    </row>
    <row r="13" spans="1:7">
      <c r="A13" s="12" t="s">
        <v>19</v>
      </c>
      <c r="B13" s="12"/>
      <c r="C13" s="3" t="s">
        <v>14</v>
      </c>
      <c r="D13" s="16" t="s">
        <v>42</v>
      </c>
      <c r="E13" s="13">
        <v>1</v>
      </c>
    </row>
    <row r="14" spans="1:7">
      <c r="A14" s="12"/>
      <c r="B14" s="12"/>
      <c r="C14" s="12"/>
      <c r="D14" s="16" t="s">
        <v>33</v>
      </c>
      <c r="E14" s="17">
        <f ca="1">NOW()+15018.5+$C$9/24</f>
        <v>60351.747138888888</v>
      </c>
    </row>
    <row r="15" spans="1:7">
      <c r="A15" s="14" t="s">
        <v>18</v>
      </c>
      <c r="B15" s="12"/>
      <c r="C15" s="15">
        <f ca="1">(C7+C11)+(C8+C12)*INT(MAX(F21:F3533))</f>
        <v>55542.887723461841</v>
      </c>
      <c r="D15" s="16" t="s">
        <v>43</v>
      </c>
      <c r="E15" s="17">
        <f ca="1">ROUND(2*(E14-$C$7)/$C$8,0)/2+E13</f>
        <v>4248.5</v>
      </c>
    </row>
    <row r="16" spans="1:7">
      <c r="A16" s="18" t="s">
        <v>4</v>
      </c>
      <c r="B16" s="12"/>
      <c r="C16" s="19">
        <f ca="1">+C8+C12</f>
        <v>1.8483813467595409</v>
      </c>
      <c r="D16" s="16" t="s">
        <v>34</v>
      </c>
      <c r="E16" s="26">
        <f ca="1">ROUND(2*(E14-$C$15)/$C$16,0)/2+E13</f>
        <v>2602.5</v>
      </c>
    </row>
    <row r="17" spans="1:17" ht="13.5" thickBot="1">
      <c r="A17" s="16" t="s">
        <v>30</v>
      </c>
      <c r="B17" s="12"/>
      <c r="C17" s="12">
        <f>COUNT(C21:C2191)</f>
        <v>3</v>
      </c>
      <c r="D17" s="16" t="s">
        <v>35</v>
      </c>
      <c r="E17" s="20">
        <f ca="1">+$C$15+$C$16*E16-15018.5-$C$9/24</f>
        <v>45335.19601173688</v>
      </c>
    </row>
    <row r="18" spans="1:17" ht="14.25" thickTop="1" thickBot="1">
      <c r="A18" s="18" t="s">
        <v>5</v>
      </c>
      <c r="B18" s="12"/>
      <c r="C18" s="21">
        <f ca="1">+C15</f>
        <v>55542.887723461841</v>
      </c>
      <c r="D18" s="22">
        <f ca="1">+C16</f>
        <v>1.8483813467595409</v>
      </c>
      <c r="E18" s="23" t="s">
        <v>36</v>
      </c>
    </row>
    <row r="19" spans="1:17" ht="13.5" thickTop="1">
      <c r="A19" s="27" t="s">
        <v>37</v>
      </c>
      <c r="E19" s="28">
        <v>21</v>
      </c>
    </row>
    <row r="20" spans="1:17" ht="13.5" thickBot="1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12</v>
      </c>
      <c r="I20" s="7" t="s">
        <v>29</v>
      </c>
      <c r="J20" s="7" t="s">
        <v>45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15</v>
      </c>
    </row>
    <row r="21" spans="1:17">
      <c r="A21" t="s">
        <v>12</v>
      </c>
      <c r="C21" s="10">
        <v>52500.45</v>
      </c>
      <c r="D21" s="10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2.0266956404795568E-3</v>
      </c>
      <c r="Q21" s="2">
        <f>+C21-15018.5</f>
        <v>37481.949999999997</v>
      </c>
    </row>
    <row r="22" spans="1:17">
      <c r="A22" s="29" t="s">
        <v>39</v>
      </c>
      <c r="B22" s="30" t="s">
        <v>40</v>
      </c>
      <c r="C22" s="31">
        <v>53300.803899999999</v>
      </c>
      <c r="D22" s="31">
        <v>2.2000000000000001E-3</v>
      </c>
      <c r="E22">
        <f>+(C22-C$7)/C$8</f>
        <v>432.99962021084349</v>
      </c>
      <c r="F22">
        <f>ROUND(2*E22,0)/2</f>
        <v>433</v>
      </c>
      <c r="G22">
        <f>+C22-(C$7+F22*C$8)</f>
        <v>-7.0199999754549935E-4</v>
      </c>
      <c r="I22">
        <f>+G22</f>
        <v>-7.0199999754549935E-4</v>
      </c>
      <c r="O22">
        <f ca="1">+C$11+C$12*$F22</f>
        <v>-3.4521574783611241E-3</v>
      </c>
      <c r="Q22" s="2">
        <f>+C22-15018.5</f>
        <v>38282.303899999999</v>
      </c>
    </row>
    <row r="23" spans="1:17">
      <c r="A23" s="32" t="s">
        <v>44</v>
      </c>
      <c r="B23" s="33" t="s">
        <v>40</v>
      </c>
      <c r="C23" s="34">
        <v>55542.887000000002</v>
      </c>
      <c r="D23" s="34">
        <v>3.0000000000000001E-3</v>
      </c>
      <c r="E23">
        <f>+(C23-C$7)/C$8</f>
        <v>1645.9894373169384</v>
      </c>
      <c r="F23">
        <f>ROUND(2*E23,0)/2</f>
        <v>1646</v>
      </c>
      <c r="G23">
        <f>+C23-(C$7+F23*C$8)</f>
        <v>-1.9523999995726626E-2</v>
      </c>
      <c r="I23">
        <f>+G23</f>
        <v>-1.9523999995726626E-2</v>
      </c>
      <c r="O23">
        <f ca="1">+C$11+C$12*$F23</f>
        <v>-1.880053815539056E-2</v>
      </c>
      <c r="Q23" s="2">
        <f>+C23-15018.5</f>
        <v>40524.387000000002</v>
      </c>
    </row>
    <row r="24" spans="1:17">
      <c r="C24" s="10"/>
      <c r="D24" s="10"/>
      <c r="Q24" s="2"/>
    </row>
    <row r="25" spans="1:17">
      <c r="C25" s="10"/>
      <c r="D25" s="10"/>
      <c r="Q25" s="2"/>
    </row>
    <row r="26" spans="1:17">
      <c r="C26" s="10"/>
      <c r="D26" s="10"/>
      <c r="Q26" s="2"/>
    </row>
    <row r="27" spans="1:17">
      <c r="C27" s="10"/>
      <c r="D27" s="10"/>
      <c r="Q27" s="2"/>
    </row>
    <row r="28" spans="1:17">
      <c r="C28" s="10"/>
      <c r="D28" s="10"/>
      <c r="Q28" s="2"/>
    </row>
    <row r="29" spans="1:17">
      <c r="C29" s="10"/>
      <c r="D29" s="10"/>
      <c r="Q29" s="2"/>
    </row>
    <row r="30" spans="1:17">
      <c r="C30" s="10"/>
      <c r="D30" s="10"/>
      <c r="Q30" s="2"/>
    </row>
    <row r="31" spans="1:17">
      <c r="C31" s="10"/>
      <c r="D31" s="10"/>
      <c r="Q31" s="2"/>
    </row>
    <row r="32" spans="1:17">
      <c r="C32" s="10"/>
      <c r="D32" s="10"/>
      <c r="Q32" s="2"/>
    </row>
    <row r="33" spans="3:17">
      <c r="C33" s="10"/>
      <c r="D33" s="10"/>
      <c r="Q33" s="2"/>
    </row>
    <row r="34" spans="3:17">
      <c r="C34" s="10"/>
      <c r="D34" s="10"/>
    </row>
    <row r="35" spans="3:17">
      <c r="C35" s="10"/>
      <c r="D35" s="10"/>
    </row>
    <row r="36" spans="3:17">
      <c r="C36" s="10"/>
      <c r="D36" s="10"/>
    </row>
    <row r="37" spans="3:17">
      <c r="C37" s="10"/>
      <c r="D37" s="10"/>
    </row>
    <row r="38" spans="3:17">
      <c r="C38" s="10"/>
      <c r="D38" s="10"/>
    </row>
    <row r="39" spans="3:17">
      <c r="C39" s="10"/>
      <c r="D39" s="10"/>
    </row>
    <row r="40" spans="3:17">
      <c r="C40" s="10"/>
      <c r="D40" s="10"/>
    </row>
    <row r="41" spans="3:17">
      <c r="C41" s="10"/>
      <c r="D41" s="10"/>
    </row>
    <row r="42" spans="3:17">
      <c r="C42" s="10"/>
      <c r="D42" s="10"/>
    </row>
    <row r="43" spans="3:17">
      <c r="C43" s="10"/>
      <c r="D43" s="10"/>
    </row>
    <row r="44" spans="3:17">
      <c r="C44" s="10"/>
      <c r="D44" s="10"/>
    </row>
    <row r="45" spans="3:17">
      <c r="C45" s="10"/>
      <c r="D45" s="10"/>
    </row>
    <row r="46" spans="3:17">
      <c r="C46" s="10"/>
      <c r="D46" s="10"/>
    </row>
    <row r="47" spans="3:17">
      <c r="C47" s="10"/>
      <c r="D47" s="10"/>
    </row>
    <row r="48" spans="3:17">
      <c r="C48" s="10"/>
      <c r="D48" s="10"/>
    </row>
    <row r="49" spans="3:4">
      <c r="C49" s="10"/>
      <c r="D49" s="10"/>
    </row>
    <row r="50" spans="3:4">
      <c r="C50" s="10"/>
      <c r="D50" s="10"/>
    </row>
    <row r="51" spans="3:4">
      <c r="C51" s="10"/>
      <c r="D51" s="10"/>
    </row>
    <row r="52" spans="3:4">
      <c r="C52" s="10"/>
      <c r="D52" s="10"/>
    </row>
    <row r="53" spans="3:4">
      <c r="C53" s="10"/>
      <c r="D53" s="10"/>
    </row>
    <row r="54" spans="3:4">
      <c r="C54" s="10"/>
      <c r="D54" s="10"/>
    </row>
    <row r="55" spans="3:4">
      <c r="C55" s="10"/>
      <c r="D55" s="10"/>
    </row>
    <row r="56" spans="3:4">
      <c r="C56" s="10"/>
      <c r="D56" s="10"/>
    </row>
    <row r="57" spans="3:4">
      <c r="C57" s="10"/>
      <c r="D57" s="10"/>
    </row>
    <row r="58" spans="3:4">
      <c r="C58" s="10"/>
      <c r="D58" s="10"/>
    </row>
    <row r="59" spans="3:4">
      <c r="C59" s="10"/>
      <c r="D59" s="10"/>
    </row>
    <row r="60" spans="3:4">
      <c r="C60" s="10"/>
      <c r="D60" s="10"/>
    </row>
    <row r="61" spans="3:4">
      <c r="C61" s="10"/>
      <c r="D61" s="10"/>
    </row>
    <row r="62" spans="3:4">
      <c r="C62" s="10"/>
      <c r="D62" s="10"/>
    </row>
    <row r="63" spans="3:4">
      <c r="C63" s="10"/>
      <c r="D63" s="10"/>
    </row>
    <row r="64" spans="3:4">
      <c r="C64" s="10"/>
      <c r="D64" s="10"/>
    </row>
    <row r="65" spans="3:4">
      <c r="C65" s="10"/>
      <c r="D65" s="10"/>
    </row>
    <row r="66" spans="3:4">
      <c r="C66" s="10"/>
      <c r="D66" s="10"/>
    </row>
    <row r="67" spans="3:4">
      <c r="C67" s="10"/>
      <c r="D67" s="10"/>
    </row>
    <row r="68" spans="3:4">
      <c r="C68" s="10"/>
      <c r="D68" s="10"/>
    </row>
    <row r="69" spans="3:4">
      <c r="C69" s="10"/>
      <c r="D69" s="10"/>
    </row>
    <row r="70" spans="3:4">
      <c r="C70" s="10"/>
      <c r="D70" s="10"/>
    </row>
    <row r="71" spans="3:4">
      <c r="C71" s="10"/>
      <c r="D71" s="10"/>
    </row>
    <row r="72" spans="3:4">
      <c r="C72" s="10"/>
      <c r="D72" s="10"/>
    </row>
    <row r="73" spans="3:4">
      <c r="C73" s="10"/>
      <c r="D73" s="10"/>
    </row>
    <row r="74" spans="3:4">
      <c r="C74" s="10"/>
      <c r="D74" s="10"/>
    </row>
    <row r="75" spans="3:4">
      <c r="C75" s="10"/>
      <c r="D75" s="10"/>
    </row>
    <row r="76" spans="3:4">
      <c r="C76" s="10"/>
      <c r="D76" s="10"/>
    </row>
    <row r="77" spans="3:4">
      <c r="C77" s="10"/>
      <c r="D77" s="10"/>
    </row>
    <row r="78" spans="3:4">
      <c r="C78" s="10"/>
      <c r="D78" s="10"/>
    </row>
    <row r="79" spans="3:4">
      <c r="C79" s="10"/>
      <c r="D79" s="10"/>
    </row>
    <row r="80" spans="3:4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  <row r="6919" spans="3:4">
      <c r="C6919" s="10"/>
      <c r="D6919" s="10"/>
    </row>
    <row r="6920" spans="3:4">
      <c r="C6920" s="10"/>
      <c r="D6920" s="10"/>
    </row>
    <row r="6921" spans="3:4">
      <c r="C6921" s="10"/>
      <c r="D6921" s="10"/>
    </row>
    <row r="6922" spans="3:4">
      <c r="C6922" s="10"/>
      <c r="D6922" s="10"/>
    </row>
    <row r="6923" spans="3:4">
      <c r="C6923" s="10"/>
      <c r="D6923" s="10"/>
    </row>
    <row r="6924" spans="3:4">
      <c r="C6924" s="10"/>
      <c r="D6924" s="10"/>
    </row>
    <row r="6925" spans="3:4">
      <c r="C6925" s="10"/>
      <c r="D6925" s="10"/>
    </row>
    <row r="6926" spans="3:4">
      <c r="C6926" s="10"/>
      <c r="D6926" s="10"/>
    </row>
    <row r="6927" spans="3:4">
      <c r="C6927" s="10"/>
      <c r="D6927" s="10"/>
    </row>
    <row r="6928" spans="3:4">
      <c r="C6928" s="10"/>
      <c r="D6928" s="10"/>
    </row>
    <row r="6929" spans="3:4">
      <c r="C6929" s="10"/>
      <c r="D6929" s="10"/>
    </row>
    <row r="6930" spans="3:4">
      <c r="C6930" s="10"/>
      <c r="D6930" s="10"/>
    </row>
    <row r="6931" spans="3:4">
      <c r="C6931" s="10"/>
      <c r="D6931" s="10"/>
    </row>
    <row r="6932" spans="3:4">
      <c r="C6932" s="10"/>
      <c r="D6932" s="10"/>
    </row>
    <row r="6933" spans="3:4">
      <c r="C6933" s="10"/>
      <c r="D6933" s="10"/>
    </row>
    <row r="6934" spans="3:4">
      <c r="C6934" s="10"/>
      <c r="D6934" s="10"/>
    </row>
    <row r="6935" spans="3:4">
      <c r="C6935" s="10"/>
      <c r="D6935" s="10"/>
    </row>
    <row r="6936" spans="3:4">
      <c r="C6936" s="10"/>
      <c r="D6936" s="10"/>
    </row>
    <row r="6937" spans="3:4">
      <c r="C6937" s="10"/>
      <c r="D6937" s="10"/>
    </row>
    <row r="6938" spans="3:4">
      <c r="C6938" s="10"/>
      <c r="D6938" s="10"/>
    </row>
    <row r="6939" spans="3:4">
      <c r="C6939" s="10"/>
      <c r="D6939" s="10"/>
    </row>
    <row r="6940" spans="3:4">
      <c r="C6940" s="10"/>
      <c r="D6940" s="10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2024-02-11T04:55:52Z</dcterms:modified>
</cp:coreProperties>
</file>