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C2DE421-E9AA-4201-BF7A-9595A7D172F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1" i="1"/>
  <c r="F21" i="1"/>
  <c r="G21" i="1"/>
  <c r="H21" i="1"/>
  <c r="Q22" i="1"/>
  <c r="F11" i="1"/>
  <c r="G11" i="1"/>
  <c r="E14" i="1"/>
  <c r="E15" i="1" s="1"/>
  <c r="C17" i="1"/>
  <c r="Q21" i="1"/>
  <c r="C11" i="1"/>
  <c r="C12" i="1"/>
  <c r="C16" i="1" l="1"/>
  <c r="D18" i="1" s="1"/>
  <c r="O22" i="1"/>
  <c r="C15" i="1"/>
  <c r="E16" i="1" s="1"/>
  <c r="O21" i="1"/>
  <c r="E17" i="1" l="1"/>
  <c r="C18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<sst xmlns="http://schemas.openxmlformats.org/spreadsheetml/2006/main" count="55" uniqueCount="50">
  <si>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</si>
  <si>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</si>
  <si>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</si>
  <si>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</si>
  <si>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</si>
  <si>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</si>
  <si>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</si>
  <si>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</si>
  <si>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</si>
  <si>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</si>
  <si>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</si>
  <si>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</si>
  <si>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</si>
  <si>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</si>
  <si>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</si>
  <si>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</si>
  <si>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</si>
  <si>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</si>
  <si>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</si>
  <si>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</si>
  <si>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</si>
  <si>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</si>
  <si>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</si>
  <si>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</si>
  <si>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</si>
  <si>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</si>
  <si>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</si>
  <si>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</si>
  <si>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</si>
  <si>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</si>
  <si>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</si>
  <si>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</si>
  <si>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</si>
  <si>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</si>
  <si>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</si>
  <si>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</si>
  <si>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</si>
  <si>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</si>
  <si>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</si>
  <si>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</si>
  <si>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</si>
  <si>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</si>
  <si>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G1338-1529</t>
  </si>
  <si>
    <t>Gem</t>
  </si>
  <si>
    <t>IBVS 5960</t>
  </si>
  <si>
    <t>I</t>
  </si>
  <si>
    <t>GSC 1338-1529</t>
  </si>
  <si>
    <t>E</t>
  </si>
  <si>
    <t>1338-1529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</si>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</sst>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1338-1529 -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EC-41E0-82B7-9E308BE686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1.9354000003659166E-2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EC-41E0-82B7-9E308BE686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EC-41E0-82B7-9E308BE686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EC-41E0-82B7-9E308BE686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EC-41E0-82B7-9E308BE686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EC-41E0-82B7-9E308BE686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EC-41E0-82B7-9E308BE686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1.9354000003659166E-2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EC-41E0-82B7-9E308BE686A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2482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EC-41E0-82B7-9E308BE6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357168"/>
        <c:axId val="1"/>
      </c:scatterChart>
      <c:valAx>
        <c:axId val="741357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357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039A71-8C90-8383-E403-17FDDE845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23</v>
      </c>
      <c r="B2" t="s">
        <v>47</v>
      </c>
      <c r="D2" s="3" t="s">
        <v>43</v>
      </c>
      <c r="E2" s="31" t="s">
        <v>42</v>
      </c>
    </row>
    <row r="3" spans="1:7" ht="13.5" thickBot="1" x14ac:dyDescent="0.25">
      <c r="E3" t="s">
        <v>48</v>
      </c>
    </row>
    <row r="4" spans="1:7" ht="14.25" thickTop="1" thickBot="1" x14ac:dyDescent="0.25">
      <c r="A4" s="5" t="s">
        <v>0</v>
      </c>
      <c r="C4" s="8" t="s">
        <v>41</v>
      </c>
      <c r="D4" s="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>
        <v>53338.752999999997</v>
      </c>
      <c r="D7" s="30" t="s">
        <v>39</v>
      </c>
    </row>
    <row r="8" spans="1:7" x14ac:dyDescent="0.2">
      <c r="A8" t="s">
        <v>3</v>
      </c>
      <c r="C8">
        <v>0.88805299999999998</v>
      </c>
      <c r="D8" s="30" t="s">
        <v>39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7.7977437565105421E-6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60351.757343287034</v>
      </c>
    </row>
    <row r="15" spans="1:7" x14ac:dyDescent="0.2">
      <c r="A15" s="14" t="s">
        <v>17</v>
      </c>
      <c r="B15" s="12"/>
      <c r="C15" s="15">
        <f ca="1">(C7+C11)+(C8+C12)*INT(MAX(F21:F3533))</f>
        <v>55542.919900000001</v>
      </c>
      <c r="D15" s="16" t="s">
        <v>37</v>
      </c>
      <c r="E15" s="17">
        <f ca="1">ROUND(2*(E14-$C$7)/$C$8,0)/2+E13</f>
        <v>7898</v>
      </c>
    </row>
    <row r="16" spans="1:7" x14ac:dyDescent="0.2">
      <c r="A16" s="18" t="s">
        <v>4</v>
      </c>
      <c r="B16" s="12"/>
      <c r="C16" s="19">
        <f ca="1">+C8+C12</f>
        <v>0.88806079774375646</v>
      </c>
      <c r="D16" s="16" t="s">
        <v>38</v>
      </c>
      <c r="E16" s="26">
        <f ca="1">ROUND(2*(E14-$C$15)/$C$16,0)/2+E13</f>
        <v>5416</v>
      </c>
    </row>
    <row r="17" spans="1:18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45334.553013913523</v>
      </c>
    </row>
    <row r="18" spans="1:18" ht="14.25" thickTop="1" thickBot="1" x14ac:dyDescent="0.25">
      <c r="A18" s="18" t="s">
        <v>5</v>
      </c>
      <c r="B18" s="12"/>
      <c r="C18" s="21">
        <f ca="1">+C15</f>
        <v>55542.919900000001</v>
      </c>
      <c r="D18" s="22">
        <f ca="1">+C16</f>
        <v>0.88806079774375646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40</v>
      </c>
    </row>
    <row r="21" spans="1:18" x14ac:dyDescent="0.2">
      <c r="A21" t="s">
        <v>39</v>
      </c>
      <c r="C21" s="10">
        <v>53338.752999999997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38320.252999999997</v>
      </c>
    </row>
    <row r="22" spans="1:18" x14ac:dyDescent="0.2">
      <c r="A22" s="32" t="s">
        <v>44</v>
      </c>
      <c r="B22" s="33" t="s">
        <v>45</v>
      </c>
      <c r="C22" s="32">
        <v>55542.919900000001</v>
      </c>
      <c r="D22" s="32">
        <v>4.0000000000000002E-4</v>
      </c>
      <c r="E22">
        <f>+(C22-C$7)/C$8</f>
        <v>2482.0217937442967</v>
      </c>
      <c r="F22">
        <f>ROUND(2*E22,0)/2</f>
        <v>2482</v>
      </c>
      <c r="G22">
        <f>+C22-(C$7+F22*C$8)</f>
        <v>1.9354000003659166E-2</v>
      </c>
      <c r="I22">
        <f>+G22</f>
        <v>1.9354000003659166E-2</v>
      </c>
      <c r="O22">
        <f ca="1">+C$11+C$12*$F22</f>
        <v>1.9354000003659166E-2</v>
      </c>
      <c r="Q22" s="2">
        <f>+C22-15018.5</f>
        <v>40524.419900000001</v>
      </c>
    </row>
    <row r="23" spans="1:18" x14ac:dyDescent="0.2">
      <c r="C23" s="10"/>
      <c r="D23" s="10"/>
      <c r="Q23" s="2"/>
    </row>
    <row r="24" spans="1:18" x14ac:dyDescent="0.2">
      <c r="C24" s="10"/>
      <c r="D24" s="10"/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2024-02-11T05:10:34Z</dcterms:modified>
</cp:coreProperties>
</file>