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098197-F998-48E1-AA68-570937B535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G11" i="1"/>
  <c r="F11" i="1"/>
  <c r="C7" i="1"/>
  <c r="E22" i="1"/>
  <c r="F22" i="1"/>
  <c r="C8" i="1"/>
  <c r="E21" i="1"/>
  <c r="F21" i="1"/>
  <c r="G21" i="1"/>
  <c r="H21" i="1"/>
  <c r="E15" i="1"/>
  <c r="C17" i="1"/>
  <c r="Q21" i="1"/>
  <c r="G22" i="1"/>
  <c r="H22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<sst xmlns="http://schemas.openxmlformats.org/spreadsheetml/2006/main" count="45" uniqueCount="44">
  <si>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</si>
  <si>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</si>
  <si>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</si>
  <si>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</si>
  <si>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</si>
  <si>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</si>
  <si>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</si>
  <si>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</si>
  <si>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</si>
  <si>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</si>
  <si>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</si>
  <si>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</si>
  <si>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</si>
  <si>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</si>
  <si>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</si>
  <si>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</si>
  <si>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</si>
  <si>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</si>
  <si>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</si>
  <si>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</si>
  <si>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</si>
  <si>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</si>
  <si>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</si>
  <si>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</si>
  <si>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</si>
  <si>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</si>
  <si>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</si>
  <si>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</si>
  <si>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</si>
  <si>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</si>
  <si>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</si>
  <si>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</si>
  <si>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</si>
  <si>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</si>
  <si>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</si>
  <si>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</si>
  <si>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</si>
  <si>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</si>
  <si>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</si>
  <si>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GR Gem / na</t>
  </si>
  <si>
    <t>EB</t>
  </si>
  <si>
    <t>OEJV 0107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</si>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</sst>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Gem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-2.9600599998957478E-2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8D-4812-9B3D-64DA460906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D-4812-9B3D-64DA460906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8D-4812-9B3D-64DA460906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8D-4812-9B3D-64DA460906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8D-4812-9B3D-64DA460906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8D-4812-9B3D-64DA460906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8D-4812-9B3D-64DA460906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-2.9600599998957478E-2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8D-4812-9B3D-64DA46090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01584"/>
        <c:axId val="1"/>
      </c:scatterChart>
      <c:valAx>
        <c:axId val="748201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201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0</xdr:rowOff>
    </xdr:from>
    <xdr:to>
      <xdr:col>16</xdr:col>
      <xdr:colOff>533400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4901D7-A8A7-FF29-4998-EA834860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2" sqref="G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s="29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28835.62</v>
      </c>
      <c r="D4" s="9">
        <v>0.52744709999999995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28835.62</v>
      </c>
    </row>
    <row r="8" spans="1:7" x14ac:dyDescent="0.2">
      <c r="A8" t="s">
        <v>3</v>
      </c>
      <c r="C8">
        <f>+D4</f>
        <v>0.52744709999999995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-6.0058840236492062E-7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54831.348169999997</v>
      </c>
      <c r="D15" s="16" t="s">
        <v>34</v>
      </c>
      <c r="E15" s="17">
        <f ca="1">TODAY()+15018.5-B9/24</f>
        <v>60351.5</v>
      </c>
    </row>
    <row r="16" spans="1:7" x14ac:dyDescent="0.2">
      <c r="A16" s="18" t="s">
        <v>4</v>
      </c>
      <c r="B16" s="12"/>
      <c r="C16" s="19">
        <f ca="1">+C8+C12</f>
        <v>0.5274464994115976</v>
      </c>
      <c r="D16" s="16" t="s">
        <v>35</v>
      </c>
      <c r="E16" s="17">
        <f ca="1">ROUND(2*(E15-C15)/C16,0)/2+1</f>
        <v>10467</v>
      </c>
    </row>
    <row r="17" spans="1:17" ht="13.5" thickBot="1" x14ac:dyDescent="0.25">
      <c r="A17" s="16" t="s">
        <v>31</v>
      </c>
      <c r="B17" s="12"/>
      <c r="C17" s="12">
        <f>COUNT(C21:C2191)</f>
        <v>2</v>
      </c>
      <c r="D17" s="16" t="s">
        <v>36</v>
      </c>
      <c r="E17" s="20">
        <f ca="1">+C15+C16*E16-15018.5-C9/24</f>
        <v>45334.026512674529</v>
      </c>
    </row>
    <row r="18" spans="1:17" ht="14.25" thickTop="1" thickBot="1" x14ac:dyDescent="0.25">
      <c r="A18" s="18" t="s">
        <v>5</v>
      </c>
      <c r="B18" s="12"/>
      <c r="C18" s="21">
        <f ca="1">+C15</f>
        <v>54831.348169999997</v>
      </c>
      <c r="D18" s="22">
        <f ca="1">+C16</f>
        <v>0.5274464994115976</v>
      </c>
      <c r="E18" s="23" t="s">
        <v>37</v>
      </c>
    </row>
    <row r="19" spans="1:17" ht="13.5" thickTop="1" x14ac:dyDescent="0.2">
      <c r="A19" s="27" t="s">
        <v>38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43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28835.62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13817.119999999999</v>
      </c>
    </row>
    <row r="22" spans="1:17" x14ac:dyDescent="0.2">
      <c r="A22" s="30" t="s">
        <v>41</v>
      </c>
      <c r="B22" s="31" t="s">
        <v>42</v>
      </c>
      <c r="C22" s="32">
        <v>54831.348169999997</v>
      </c>
      <c r="D22" s="32">
        <v>2.9999999999999997E-4</v>
      </c>
      <c r="E22">
        <f>+(C22-C$7)/C$8</f>
        <v>49285.943879490478</v>
      </c>
      <c r="F22">
        <f>ROUND(2*E22,0)/2</f>
        <v>49286</v>
      </c>
      <c r="G22">
        <f>+C22-(C$7+F22*C$8)</f>
        <v>-2.9600599998957478E-2</v>
      </c>
      <c r="H22">
        <f>+G22</f>
        <v>-2.9600599998957478E-2</v>
      </c>
      <c r="O22">
        <f ca="1">+C$11+C$12*$F22</f>
        <v>-2.9600599998957478E-2</v>
      </c>
      <c r="Q22" s="2">
        <f>+C22-15018.5</f>
        <v>39812.848169999997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2024-02-11T05:13:31Z</dcterms:modified>
</cp:coreProperties>
</file>