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632E21-01A1-45E4-8C65-6D42CA57F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<sst xmlns="http://schemas.openxmlformats.org/spreadsheetml/2006/main" count="57" uniqueCount="52">
  <si>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</si>
  <si>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</si>
  <si>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</si>
  <si>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</si>
  <si>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</si>
  <si>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</si>
  <si>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</si>
  <si>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</si>
  <si>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</si>
  <si>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</si>
  <si>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</si>
  <si>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</si>
  <si>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</si>
  <si>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</si>
  <si>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</si>
  <si>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</si>
  <si>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</si>
  <si>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</si>
  <si>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</si>
  <si>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</si>
  <si>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</si>
  <si>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</si>
  <si>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</si>
  <si>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</si>
  <si>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</si>
  <si>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</si>
  <si>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</si>
  <si>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</si>
  <si>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</si>
  <si>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</si>
  <si>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</si>
  <si>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</si>
  <si>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</si>
  <si>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</si>
  <si>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</si>
  <si>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</si>
  <si>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</si>
  <si>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</si>
  <si>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</si>
  <si>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</si>
  <si>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</si>
  <si>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</si>
  <si>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</si>
  <si>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</si>
  <si>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</si>
  <si>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</si>
  <si>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 91 Feb 2024</t>
  </si>
  <si>
    <t>I</t>
  </si>
  <si>
    <t>GSC 01337-01148 Gem</t>
  </si>
  <si>
    <t>EA</t>
  </si>
  <si>
    <t>VSX</t>
  </si>
  <si>
    <t>12.46-12.67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</si>
</sst>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01337-01148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2.9514999987441115E-3</c:v>
                </c:pt>
                <c:pt idx="2">
                  <c:v>6.5900000481633469E-4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1.4886674761182971E-3</c:v>
                </c:pt>
                <c:pt idx="1">
                  <c:v>1.5336290866366517E-3</c:v>
                </c:pt>
                <c:pt idx="2">
                  <c:v>5.8820344080549685E-4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-36.5</c:v>
                      </c:pt>
                      <c:pt idx="2">
                        <c:v>731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01337-01148 Gem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2.9514999987441115E-3</c:v>
                </c:pt>
                <c:pt idx="2">
                  <c:v>6.5900000481633469E-4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1.4886674761182971E-3</c:v>
                </c:pt>
                <c:pt idx="1">
                  <c:v>1.5336290866366517E-3</c:v>
                </c:pt>
                <c:pt idx="2">
                  <c:v>5.8820344080549685E-4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-36.5</c:v>
                </c:pt>
                <c:pt idx="2">
                  <c:v>731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5.75" x14ac:dyDescent="0.2">
      <c r="A1" s="45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58552.381999999998</v>
      </c>
      <c r="D7" s="13" t="s">
        <v>50</v>
      </c>
    </row>
    <row r="8" spans="1:15" ht="12.95" customHeight="1" x14ac:dyDescent="0.2">
      <c r="A8" s="20" t="s">
        <v>3</v>
      </c>
      <c r="C8" s="28">
        <v>0.84851100000000002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1.4886674761182971E-3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-1.231824945708345E-6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60546.737468402775</v>
      </c>
    </row>
    <row r="15" spans="1:15" ht="12.95" customHeight="1" x14ac:dyDescent="0.2">
      <c r="A15" s="17" t="s">
        <v>17</v>
      </c>
      <c r="C15" s="18">
        <f ca="1">(C7+C11)+(C8+C12)*INT(MAX(F21:F3533))</f>
        <v>59172.644129203436</v>
      </c>
      <c r="E15" s="37" t="s">
        <v>33</v>
      </c>
      <c r="F15" s="39">
        <f ca="1">ROUND(2*(F14-$C$7)/$C$8,0)/2+F13</f>
        <v>2351.5</v>
      </c>
    </row>
    <row r="16" spans="1:15" ht="12.95" customHeight="1" x14ac:dyDescent="0.2">
      <c r="A16" s="17" t="s">
        <v>4</v>
      </c>
      <c r="C16" s="18">
        <f ca="1">+C8+C12</f>
        <v>0.8485097681750543</v>
      </c>
      <c r="E16" s="37" t="s">
        <v>34</v>
      </c>
      <c r="F16" s="39">
        <f ca="1">ROUND(2*(F14-$C$15)/$C$16,0)/2+F13</f>
        <v>1620.5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45529.550041864444</v>
      </c>
    </row>
    <row r="18" spans="1:21" ht="12.95" customHeight="1" thickTop="1" thickBot="1" x14ac:dyDescent="0.25">
      <c r="A18" s="17" t="s">
        <v>5</v>
      </c>
      <c r="C18" s="24">
        <f ca="1">+C15</f>
        <v>59172.644129203436</v>
      </c>
      <c r="D18" s="25">
        <f ca="1">+C16</f>
        <v>0.8485097681750543</v>
      </c>
      <c r="E18" s="42" t="s">
        <v>44</v>
      </c>
      <c r="F18" s="41">
        <f ca="1">+($C$15+$C$16*$F$16)-($C$16/2)-15018.5-$C$5/24</f>
        <v>45529.125786980359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58552.381999999998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1.4886674761182971E-3</v>
      </c>
      <c r="Q21" s="26">
        <f>+C21-15018.5</f>
        <v>43533.881999999998</v>
      </c>
    </row>
    <row r="22" spans="1:21" ht="12.95" customHeight="1" x14ac:dyDescent="0.2">
      <c r="A22" s="43" t="s">
        <v>46</v>
      </c>
      <c r="B22" s="44" t="s">
        <v>47</v>
      </c>
      <c r="C22" s="43">
        <v>58521.414299999997</v>
      </c>
      <c r="D22" s="43">
        <v>3.5000000000000001E-3</v>
      </c>
      <c r="E22" s="20">
        <f t="shared" ref="E22:E23" si="0">+(C22-C$7)/C$8</f>
        <v>-36.496521553640505</v>
      </c>
      <c r="F22" s="20">
        <f t="shared" ref="F22:F23" si="1">ROUND(2*E22,0)/2</f>
        <v>-36.5</v>
      </c>
      <c r="G22" s="20">
        <f t="shared" ref="G22:G23" si="2">+C22-(C$7+F22*C$8)</f>
        <v>2.9514999987441115E-3</v>
      </c>
      <c r="K22" s="20">
        <f t="shared" ref="K22:K23" si="3">+G22</f>
        <v>2.9514999987441115E-3</v>
      </c>
      <c r="O22" s="20">
        <f t="shared" ref="O22:O23" ca="1" si="4">+C$11+C$12*$F22</f>
        <v>1.5336290866366517E-3</v>
      </c>
      <c r="Q22" s="26">
        <f t="shared" ref="Q22:Q23" si="5">+C22-15018.5</f>
        <v>43502.914299999997</v>
      </c>
    </row>
    <row r="23" spans="1:21" ht="12.95" customHeight="1" x14ac:dyDescent="0.2">
      <c r="A23" s="43" t="s">
        <v>46</v>
      </c>
      <c r="B23" s="44" t="s">
        <v>47</v>
      </c>
      <c r="C23" s="43">
        <v>59172.644200000002</v>
      </c>
      <c r="D23" s="43">
        <v>3.5000000000000001E-3</v>
      </c>
      <c r="E23" s="20">
        <f t="shared" si="0"/>
        <v>731.00077665463937</v>
      </c>
      <c r="F23" s="20">
        <f t="shared" si="1"/>
        <v>731</v>
      </c>
      <c r="G23" s="20">
        <f t="shared" si="2"/>
        <v>6.5900000481633469E-4</v>
      </c>
      <c r="K23" s="20">
        <f t="shared" si="3"/>
        <v>6.5900000481633469E-4</v>
      </c>
      <c r="O23" s="20">
        <f t="shared" ca="1" si="4"/>
        <v>5.8820344080549685E-4</v>
      </c>
      <c r="Q23" s="26">
        <f t="shared" si="5"/>
        <v>44154.144200000002</v>
      </c>
    </row>
    <row r="24" spans="1:21" ht="12.95" customHeight="1" x14ac:dyDescent="0.2">
      <c r="A24" s="30"/>
      <c r="B24" s="31"/>
      <c r="C24" s="34"/>
      <c r="D24" s="33"/>
      <c r="Q24" s="26"/>
    </row>
    <row r="25" spans="1:21" ht="12.95" customHeight="1" x14ac:dyDescent="0.2">
      <c r="A25" s="30"/>
      <c r="B25" s="31"/>
      <c r="C25" s="34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2024-08-24T05:41:57Z</dcterms:modified>
</cp:coreProperties>
</file>