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5027182A-C0BF-408A-82F1-366F60813C6F}" xr6:coauthVersionLast="47" xr6:coauthVersionMax="47" xr10:uidLastSave="{00000000-0000-0000-0000-000000000000}"/>
  <bookViews>
    <workbookView xWindow="14835" yWindow="75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<sst xmlns="http://schemas.openxmlformats.org/spreadsheetml/2006/main" count="56" uniqueCount="52">
  <si>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</si>
  <si>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</si>
  <si>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</si>
  <si>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</si>
  <si>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</si>
  <si>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</si>
  <si>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</si>
  <si>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</si>
  <si>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</si>
  <si>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</si>
  <si>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</si>
  <si>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</si>
  <si>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</si>
  <si>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</si>
  <si>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</si>
  <si>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</si>
  <si>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</si>
  <si>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</si>
  <si>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</si>
  <si>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</si>
  <si>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</si>
  <si>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</si>
  <si>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</si>
  <si>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</si>
  <si>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</si>
  <si>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</si>
  <si>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</si>
  <si>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</si>
  <si>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</si>
  <si>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</si>
  <si>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</si>
  <si>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</si>
  <si>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</si>
  <si>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</si>
  <si>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</si>
  <si>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</si>
  <si>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</si>
  <si>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</si>
  <si>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</si>
  <si>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</si>
  <si>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</si>
  <si>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</si>
  <si>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</si>
  <si>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</si>
  <si>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</si>
  <si>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</si>
  <si>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SvkV112 Gem</t>
  </si>
  <si>
    <t>EA</t>
  </si>
  <si>
    <t>13.20-13.75</t>
  </si>
  <si>
    <t>BAV102 Feb 2025</t>
  </si>
  <si>
    <t>I</t>
  </si>
  <si>
    <t>VSX : Detail for SvkV112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</si>
</sst>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SvkV112 Gem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-0.10569599999871571</c:v>
                </c:pt>
                <c:pt idx="2">
                  <c:v>-0.105887999990955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4.0620443106376136E-8</c:v>
                </c:pt>
                <c:pt idx="1">
                  <c:v>-0.10575648383850483</c:v>
                </c:pt>
                <c:pt idx="2">
                  <c:v>-0.10582755677160896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2232</c:v>
                      </c:pt>
                      <c:pt idx="2">
                        <c:v>2233.5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SvkV112 Gem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-0.10569599999871571</c:v>
                </c:pt>
                <c:pt idx="2">
                  <c:v>-0.105887999990955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4.0620443106376136E-8</c:v>
                </c:pt>
                <c:pt idx="1">
                  <c:v>-0.10575648383850483</c:v>
                </c:pt>
                <c:pt idx="2">
                  <c:v>-0.10582755677160896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2232</c:v>
                </c:pt>
                <c:pt idx="2">
                  <c:v>2233.5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5561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6.855468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51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57731.521999999997</v>
      </c>
      <c r="D7" s="13"/>
    </row>
    <row r="8" spans="1:15" ht="12.95" customHeight="1" x14ac:dyDescent="0.2">
      <c r="A8" s="20" t="s">
        <v>3</v>
      </c>
      <c r="C8" s="28">
        <v>1.3047280000000001</v>
      </c>
      <c r="D8" s="22"/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4.0620443106376136E-8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-4.7381955402754454E-5</v>
      </c>
      <c r="D12" s="21"/>
      <c r="E12" s="35" t="s">
        <v>45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60840.715792476847</v>
      </c>
    </row>
    <row r="15" spans="1:15" ht="12.95" customHeight="1" x14ac:dyDescent="0.2">
      <c r="A15" s="17" t="s">
        <v>17</v>
      </c>
      <c r="C15" s="18">
        <f ca="1">(C7+C11)+(C8+C12)*INT(MAX(F21:F3533))</f>
        <v>60644.873820134206</v>
      </c>
      <c r="E15" s="37" t="s">
        <v>33</v>
      </c>
      <c r="F15" s="39">
        <f ca="1">ROUND(2*(F14-$C$7)/$C$8,0)/2+F13</f>
        <v>2384</v>
      </c>
    </row>
    <row r="16" spans="1:15" ht="12.95" customHeight="1" x14ac:dyDescent="0.2">
      <c r="A16" s="17" t="s">
        <v>4</v>
      </c>
      <c r="C16" s="18">
        <f ca="1">+C8+C12</f>
        <v>1.3046806180445973</v>
      </c>
      <c r="E16" s="37" t="s">
        <v>34</v>
      </c>
      <c r="F16" s="39">
        <f ca="1">ROUND(2*(F14-$C$15)/$C$16,0)/2+F13</f>
        <v>151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45823.776426792276</v>
      </c>
    </row>
    <row r="18" spans="1:21" ht="12.95" customHeight="1" thickTop="1" thickBot="1" x14ac:dyDescent="0.25">
      <c r="A18" s="17" t="s">
        <v>5</v>
      </c>
      <c r="C18" s="24">
        <f ca="1">+C15</f>
        <v>60644.873820134206</v>
      </c>
      <c r="D18" s="25">
        <f ca="1">+C16</f>
        <v>1.3046806180445973</v>
      </c>
      <c r="E18" s="42" t="s">
        <v>44</v>
      </c>
      <c r="F18" s="41">
        <f ca="1">+($C$15+$C$16*$F$16)-($C$16/2)-15018.5-$C$5/24</f>
        <v>45823.124086483251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>
        <f>$D$7</f>
        <v>0</v>
      </c>
      <c r="B21" s="21"/>
      <c r="C21" s="22">
        <f>$C$7</f>
        <v>57731.521999999997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4.0620443106376136E-8</v>
      </c>
      <c r="Q21" s="26">
        <f>+C21-15018.5</f>
        <v>42713.021999999997</v>
      </c>
    </row>
    <row r="22" spans="1:21" ht="12.95" customHeight="1" x14ac:dyDescent="0.2">
      <c r="A22" s="47" t="s">
        <v>49</v>
      </c>
      <c r="B22" s="45" t="s">
        <v>50</v>
      </c>
      <c r="C22" s="48">
        <v>60643.569199999998</v>
      </c>
      <c r="D22" s="46">
        <v>3.5000000000000001E-3</v>
      </c>
      <c r="E22" s="20">
        <f t="shared" ref="E22:E23" si="0">+(C22-C$7)/C$8</f>
        <v>2231.9189900117117</v>
      </c>
      <c r="F22" s="20">
        <f t="shared" ref="F22:F23" si="1">ROUND(2*E22,0)/2</f>
        <v>2232</v>
      </c>
      <c r="G22" s="20">
        <f t="shared" ref="G22:G23" si="2">+C22-(C$7+F22*C$8)</f>
        <v>-0.10569599999871571</v>
      </c>
      <c r="K22" s="20">
        <f t="shared" ref="K22:K23" si="3">+G22</f>
        <v>-0.10569599999871571</v>
      </c>
      <c r="O22" s="20">
        <f t="shared" ref="O22:O23" ca="1" si="4">+C$11+C$12*$F22</f>
        <v>-0.10575648383850483</v>
      </c>
      <c r="Q22" s="26">
        <f t="shared" ref="Q22:Q23" si="5">+C22-15018.5</f>
        <v>45625.069199999998</v>
      </c>
    </row>
    <row r="23" spans="1:21" ht="12.95" customHeight="1" x14ac:dyDescent="0.2">
      <c r="A23" s="47" t="s">
        <v>49</v>
      </c>
      <c r="B23" s="45" t="s">
        <v>50</v>
      </c>
      <c r="C23" s="48">
        <v>60645.526100000003</v>
      </c>
      <c r="D23" s="46">
        <v>3.5000000000000001E-3</v>
      </c>
      <c r="E23" s="20">
        <f t="shared" si="0"/>
        <v>2233.4188428546067</v>
      </c>
      <c r="F23" s="20">
        <f t="shared" si="1"/>
        <v>2233.5</v>
      </c>
      <c r="G23" s="20">
        <f t="shared" si="2"/>
        <v>-0.105887999990955</v>
      </c>
      <c r="K23" s="20">
        <f t="shared" si="3"/>
        <v>-0.105887999990955</v>
      </c>
      <c r="O23" s="20">
        <f t="shared" ca="1" si="4"/>
        <v>-0.10582755677160896</v>
      </c>
      <c r="Q23" s="26">
        <f t="shared" si="5"/>
        <v>45627.026100000003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556177" xr:uid="{42271EC0-3488-46E6-B46E-52B5C092BEAC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2025-06-14T05:10:44Z</dcterms:modified>
</cp:coreProperties>
</file>