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43A2604-7B1A-4117-9619-9DB3648CBE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F11" i="1"/>
  <c r="C21" i="1"/>
  <c r="Q21" i="1"/>
  <c r="C7" i="1"/>
  <c r="G22" i="1"/>
  <c r="I22" i="1"/>
  <c r="C8" i="1"/>
  <c r="E14" i="1"/>
  <c r="G11" i="1"/>
  <c r="C17" i="1"/>
  <c r="E21" i="1"/>
  <c r="F21" i="1"/>
  <c r="G21" i="1"/>
  <c r="H21" i="1"/>
  <c r="C12" i="1"/>
  <c r="C16" i="1" l="1"/>
  <c r="D18" i="1" s="1"/>
  <c r="E15" i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<sst xmlns="http://schemas.openxmlformats.org/spreadsheetml/2006/main" count="47" uniqueCount="46">
  <si>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</si>
  <si>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</si>
  <si>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</si>
  <si>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</si>
  <si>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</si>
  <si>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</si>
  <si>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</si>
  <si>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</si>
  <si>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</si>
  <si>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</si>
  <si>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</si>
  <si>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</si>
  <si>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</si>
  <si>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</si>
  <si>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</si>
  <si>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</si>
  <si>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</si>
  <si>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</si>
  <si>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</si>
  <si>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</si>
  <si>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</si>
  <si>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</si>
  <si>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</si>
  <si>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</si>
  <si>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</si>
  <si>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</si>
  <si>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</si>
  <si>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</si>
  <si>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</si>
  <si>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</si>
  <si>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</si>
  <si>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</si>
  <si>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</si>
  <si>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</si>
  <si>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</si>
  <si>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</si>
  <si>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</si>
  <si>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</si>
  <si>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</si>
  <si>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</si>
  <si>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V0386 Gem / GSC 1348-1004</t>
  </si>
  <si>
    <t>EA</t>
  </si>
  <si>
    <t>IBVS 5837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</si>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</sst>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V0386 Gem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2-4813-8C3A-8B8438AE98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5.0600000031408854E-3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E2-4813-8C3A-8B8438AE98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E2-4813-8C3A-8B8438AE98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E2-4813-8C3A-8B8438AE98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E2-4813-8C3A-8B8438AE98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E2-4813-8C3A-8B8438AE98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E2-4813-8C3A-8B8438AE98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5.0600000031408854E-3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E2-4813-8C3A-8B8438AE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0408"/>
        <c:axId val="1"/>
      </c:scatterChart>
      <c:valAx>
        <c:axId val="39102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020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9EEF03-6C4F-0C83-7DB0-D0A02B9A0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29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53465.45</v>
      </c>
      <c r="D4" s="9">
        <v>3.3083100000000001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53465.45</v>
      </c>
    </row>
    <row r="8" spans="1:7" x14ac:dyDescent="0.2">
      <c r="A8" t="s">
        <v>3</v>
      </c>
      <c r="C8">
        <f>+D4</f>
        <v>3.3083100000000001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1.6114649691531482E-5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60352.67468113426</v>
      </c>
    </row>
    <row r="15" spans="1:7" x14ac:dyDescent="0.2">
      <c r="A15" s="14" t="s">
        <v>18</v>
      </c>
      <c r="B15" s="12"/>
      <c r="C15" s="15">
        <f ca="1">(C7+C11)+(C8+C12)*INT(MAX(F21:F3533))</f>
        <v>54504.2644</v>
      </c>
      <c r="D15" s="16" t="s">
        <v>38</v>
      </c>
      <c r="E15" s="17">
        <f ca="1">ROUND(2*(E14-$C$7)/$C$8,0)/2+E13</f>
        <v>2083</v>
      </c>
    </row>
    <row r="16" spans="1:7" x14ac:dyDescent="0.2">
      <c r="A16" s="18" t="s">
        <v>4</v>
      </c>
      <c r="B16" s="12"/>
      <c r="C16" s="19">
        <f ca="1">+C8+C12</f>
        <v>3.3083261146496916</v>
      </c>
      <c r="D16" s="16" t="s">
        <v>39</v>
      </c>
      <c r="E16" s="26">
        <f ca="1">ROUND(2*(E14-$C$15)/$C$16,0)/2+E13</f>
        <v>1769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45338.589130148641</v>
      </c>
    </row>
    <row r="18" spans="1:17" ht="14.25" thickTop="1" thickBot="1" x14ac:dyDescent="0.25">
      <c r="A18" s="18" t="s">
        <v>5</v>
      </c>
      <c r="B18" s="12"/>
      <c r="C18" s="21">
        <f ca="1">+C15</f>
        <v>54504.2644</v>
      </c>
      <c r="D18" s="22">
        <f ca="1">+C16</f>
        <v>3.3083261146496916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53465.45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38446.949999999997</v>
      </c>
    </row>
    <row r="22" spans="1:17" x14ac:dyDescent="0.2">
      <c r="A22" s="30" t="s">
        <v>42</v>
      </c>
      <c r="B22" s="31" t="s">
        <v>43</v>
      </c>
      <c r="C22" s="30">
        <v>54504.2644</v>
      </c>
      <c r="D22" s="10"/>
      <c r="E22">
        <f>+(C22-C$7)/C$8</f>
        <v>314.00152948182091</v>
      </c>
      <c r="F22">
        <f>ROUND(2*E22,0)/2</f>
        <v>314</v>
      </c>
      <c r="G22">
        <f>+C22-(C$7+F22*C$8)</f>
        <v>5.0600000031408854E-3</v>
      </c>
      <c r="I22">
        <f>+G22</f>
        <v>5.0600000031408854E-3</v>
      </c>
      <c r="O22">
        <f ca="1">+C$11+C$12*$F22</f>
        <v>5.0600000031408854E-3</v>
      </c>
      <c r="Q22" s="2">
        <f>+C22-15018.5</f>
        <v>39485.7644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2024-02-12T03:11:32Z</dcterms:modified>
</cp:coreProperties>
</file>