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C65BACD-3A48-4771-8B8A-880BFB6C1B2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6" i="1" l="1"/>
  <c r="D18" i="1" s="1"/>
  <c r="C11" i="1"/>
  <c r="C15" i="1" l="1"/>
  <c r="O21" i="1"/>
  <c r="S21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<sst xmlns="http://schemas.openxmlformats.org/spreadsheetml/2006/main" count="54" uniqueCount="51">
  <si>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</si>
  <si>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</si>
  <si>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</si>
  <si>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</si>
  <si>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</si>
  <si>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</si>
  <si>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</si>
  <si>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</si>
  <si>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</si>
  <si>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</si>
  <si>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</si>
  <si>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</si>
  <si>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</si>
  <si>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</si>
  <si>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</si>
  <si>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</si>
  <si>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</si>
  <si>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</si>
  <si>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</si>
  <si>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</si>
  <si>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</si>
  <si>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</si>
  <si>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</si>
  <si>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</si>
  <si>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</si>
  <si>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</si>
  <si>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</si>
  <si>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</si>
  <si>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</si>
  <si>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</si>
  <si>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</si>
  <si>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</si>
  <si>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</si>
  <si>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</si>
  <si>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</si>
  <si>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</si>
  <si>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</si>
  <si>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</si>
  <si>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</si>
  <si>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</si>
  <si>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</si>
  <si>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</si>
  <si>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G1343-2440</t>
  </si>
  <si>
    <t>G1343-2440_Gem.xls</t>
  </si>
  <si>
    <t>EC</t>
  </si>
  <si>
    <t>Gem</t>
  </si>
  <si>
    <t>VSX</t>
  </si>
  <si>
    <t>IBVS 5960</t>
  </si>
  <si>
    <t>II</t>
  </si>
  <si>
    <t>V0448 Gem / GSC 1343-2440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</si>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</sst>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V0448 Gem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1B-46CF-98CE-4C351FC6E6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1.0884000010264572E-2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1B-46CF-98CE-4C351FC6E6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1B-46CF-98CE-4C351FC6E6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1B-46CF-98CE-4C351FC6E6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1B-46CF-98CE-4C351FC6E6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1B-46CF-98CE-4C351FC6E6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1B-46CF-98CE-4C351FC6E6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1.0884000010264572E-2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1B-46CF-98CE-4C351FC6E6C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1B-46CF-98CE-4C351FC6E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095024"/>
        <c:axId val="1"/>
      </c:scatterChart>
      <c:valAx>
        <c:axId val="681095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095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DD5006-45FE-80B8-786B-10DEC6047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53716.712999999989</v>
      </c>
      <c r="D7" s="30" t="s">
        <v>46</v>
      </c>
    </row>
    <row r="8" spans="1:7" x14ac:dyDescent="0.2">
      <c r="A8" t="s">
        <v>3</v>
      </c>
      <c r="C8" s="35">
        <v>0.64418399999999998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3.8371232188487823E-6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60352.704093402775</v>
      </c>
    </row>
    <row r="15" spans="1:7" x14ac:dyDescent="0.2">
      <c r="A15" s="12" t="s">
        <v>17</v>
      </c>
      <c r="B15" s="10"/>
      <c r="C15" s="13">
        <f ca="1">(C7+C11)+(C8+C12)*INT(MAX(F21:F3533))</f>
        <v>55543.62970608144</v>
      </c>
      <c r="D15" s="14" t="s">
        <v>38</v>
      </c>
      <c r="E15" s="15">
        <f ca="1">ROUND(2*(E14-$C$7)/$C$8,0)/2+E13</f>
        <v>10302.5</v>
      </c>
    </row>
    <row r="16" spans="1:7" x14ac:dyDescent="0.2">
      <c r="A16" s="16" t="s">
        <v>4</v>
      </c>
      <c r="B16" s="10"/>
      <c r="C16" s="17">
        <f ca="1">+C8+C12</f>
        <v>0.64418783712321881</v>
      </c>
      <c r="D16" s="14" t="s">
        <v>39</v>
      </c>
      <c r="E16" s="24">
        <f ca="1">ROUND(2*(E14-$C$15)/$C$16,0)/2+E13</f>
        <v>7466.5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45335.354025295288</v>
      </c>
    </row>
    <row r="18" spans="1:19" ht="14.25" thickTop="1" thickBot="1" x14ac:dyDescent="0.25">
      <c r="A18" s="16" t="s">
        <v>5</v>
      </c>
      <c r="B18" s="10"/>
      <c r="C18" s="19">
        <f ca="1">+C15</f>
        <v>55543.62970608144</v>
      </c>
      <c r="D18" s="20">
        <f ca="1">+C16</f>
        <v>0.64418783712321881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53716.712999999989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38698.212999999989</v>
      </c>
      <c r="S21">
        <f ca="1">+(O21-G21)^2</f>
        <v>0</v>
      </c>
    </row>
    <row r="22" spans="1:19" x14ac:dyDescent="0.2">
      <c r="A22" s="33" t="s">
        <v>47</v>
      </c>
      <c r="B22" s="34" t="s">
        <v>48</v>
      </c>
      <c r="C22" s="33">
        <v>55543.951800000003</v>
      </c>
      <c r="D22" s="33">
        <v>8.9999999999999998E-4</v>
      </c>
      <c r="E22">
        <f>+(C22-C$7)/C$8</f>
        <v>2836.5168957937699</v>
      </c>
      <c r="F22">
        <f>ROUND(2*E22,0)/2</f>
        <v>2836.5</v>
      </c>
      <c r="G22">
        <f>+C22-(C$7+F22*C$8)</f>
        <v>1.0884000010264572E-2</v>
      </c>
      <c r="I22">
        <f>+G22</f>
        <v>1.0884000010264572E-2</v>
      </c>
      <c r="O22">
        <f ca="1">+C$11+C$12*$F22</f>
        <v>1.0884000010264572E-2</v>
      </c>
      <c r="Q22" s="2">
        <f>+C22-15018.5</f>
        <v>40525.451800000003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2024-02-12T03:53:53Z</dcterms:modified>
</cp:coreProperties>
</file>