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C58726-9A7B-4351-8F2C-2330B5DC7A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C15" i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<sst xmlns="http://schemas.openxmlformats.org/spreadsheetml/2006/main" count="54" uniqueCount="51">
  <si>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</si>
  <si>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</si>
  <si>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</si>
  <si>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</si>
  <si>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</si>
  <si>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</si>
  <si>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</si>
  <si>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</si>
  <si>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</si>
  <si>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</si>
  <si>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</si>
  <si>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</si>
  <si>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</si>
  <si>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</si>
  <si>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</si>
  <si>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</si>
  <si>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</si>
  <si>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</si>
  <si>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</si>
  <si>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</si>
  <si>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</si>
  <si>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</si>
  <si>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</si>
  <si>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</si>
  <si>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</si>
  <si>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</si>
  <si>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</si>
  <si>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</si>
  <si>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</si>
  <si>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</si>
  <si>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</si>
  <si>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</si>
  <si>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</si>
  <si>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</si>
  <si>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</si>
  <si>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</si>
  <si>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</si>
  <si>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</si>
  <si>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</si>
  <si>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</si>
  <si>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</si>
  <si>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</si>
  <si>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G1352-0763</t>
  </si>
  <si>
    <t>G1352-0763_Gem.xls</t>
  </si>
  <si>
    <t>ED</t>
  </si>
  <si>
    <t>Gem</t>
  </si>
  <si>
    <t>VSX</t>
  </si>
  <si>
    <t>IBVS 5960</t>
  </si>
  <si>
    <t>I</t>
  </si>
  <si>
    <t>V0451 Gem / GSC 1352-0763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</si>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</sst>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V0451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A0-4C2C-BBA4-13EA2D80B6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9.315999792306684E-3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0-4C2C-BBA4-13EA2D80B6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A0-4C2C-BBA4-13EA2D80B6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A0-4C2C-BBA4-13EA2D80B6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A0-4C2C-BBA4-13EA2D80B6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A0-4C2C-BBA4-13EA2D80B6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A0-4C2C-BBA4-13EA2D80B6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9.315999792306684E-3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A0-4C2C-BBA4-13EA2D80B67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A0-4C2C-BBA4-13EA2D80B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530192"/>
        <c:axId val="1"/>
      </c:scatterChart>
      <c:valAx>
        <c:axId val="50953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53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82FC36-51BE-2F35-B81C-23F0779D5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54480.649000000209</v>
      </c>
      <c r="D7" s="30" t="s">
        <v>46</v>
      </c>
    </row>
    <row r="8" spans="1:7" x14ac:dyDescent="0.2">
      <c r="A8" t="s">
        <v>3</v>
      </c>
      <c r="C8" s="35">
        <v>1.5060640000000001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1.319546712791315E-5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60352.705450347217</v>
      </c>
    </row>
    <row r="15" spans="1:7" x14ac:dyDescent="0.2">
      <c r="A15" s="12" t="s">
        <v>17</v>
      </c>
      <c r="B15" s="10"/>
      <c r="C15" s="13">
        <f ca="1">(C7+C11)+(C8+C12)*INT(MAX(F21:F3533))</f>
        <v>55543.9395</v>
      </c>
      <c r="D15" s="14" t="s">
        <v>38</v>
      </c>
      <c r="E15" s="15">
        <f ca="1">ROUND(2*(E14-$C$7)/$C$8,0)/2+E13</f>
        <v>3900</v>
      </c>
    </row>
    <row r="16" spans="1:7" x14ac:dyDescent="0.2">
      <c r="A16" s="16" t="s">
        <v>4</v>
      </c>
      <c r="B16" s="10"/>
      <c r="C16" s="17">
        <f ca="1">+C8+C12</f>
        <v>1.5060771954671279</v>
      </c>
      <c r="D16" s="14" t="s">
        <v>39</v>
      </c>
      <c r="E16" s="24">
        <f ca="1">ROUND(2*(E14-$C$15)/$C$16,0)/2+E13</f>
        <v>3194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45336.245895655346</v>
      </c>
    </row>
    <row r="18" spans="1:19" ht="14.25" thickTop="1" thickBot="1" x14ac:dyDescent="0.25">
      <c r="A18" s="16" t="s">
        <v>5</v>
      </c>
      <c r="B18" s="10"/>
      <c r="C18" s="19">
        <f ca="1">+C15</f>
        <v>55543.9395</v>
      </c>
      <c r="D18" s="20">
        <f ca="1">+C16</f>
        <v>1.5060771954671279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54480.649000000209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39462.149000000209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55543.9395</v>
      </c>
      <c r="D22" s="33">
        <v>5.9999999999999995E-4</v>
      </c>
      <c r="E22">
        <f>+(C22-C$7)/C$8</f>
        <v>706.00618565996649</v>
      </c>
      <c r="F22">
        <f>ROUND(2*E22,0)/2</f>
        <v>706</v>
      </c>
      <c r="G22">
        <f>+C22-(C$7+F22*C$8)</f>
        <v>9.315999792306684E-3</v>
      </c>
      <c r="I22">
        <f>+G22</f>
        <v>9.315999792306684E-3</v>
      </c>
      <c r="O22">
        <f ca="1">+C$11+C$12*$F22</f>
        <v>9.315999792306684E-3</v>
      </c>
      <c r="Q22" s="2">
        <f>+C22-15018.5</f>
        <v>40525.4395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2024-02-12T03:55:50Z</dcterms:modified>
</cp:coreProperties>
</file>