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13708DF-5F92-4FF1-AA3D-7FF80EC479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/>
  <c r="K32" i="1" s="1"/>
  <c r="Q3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29" i="1"/>
  <c r="O23" i="1"/>
  <c r="O27" i="1"/>
  <c r="O31" i="1"/>
  <c r="O25" i="1"/>
  <c r="O22" i="1"/>
  <c r="O26" i="1"/>
  <c r="O30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<sst xmlns="http://schemas.openxmlformats.org/spreadsheetml/2006/main" count="73" uniqueCount="51">
  <si>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</si>
  <si>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</si>
  <si>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</si>
  <si>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</si>
  <si>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</si>
  <si>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</si>
  <si>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</si>
  <si>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</si>
  <si>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</si>
  <si>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</si>
  <si>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</si>
  <si>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</si>
  <si>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</si>
  <si>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</si>
  <si>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</si>
  <si>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</si>
  <si>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</si>
  <si>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</si>
  <si>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</si>
  <si>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</si>
  <si>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</si>
  <si>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</si>
  <si>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</si>
  <si>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</si>
  <si>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</si>
  <si>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</si>
  <si>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</si>
  <si>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</si>
  <si>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</si>
  <si>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</si>
  <si>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</si>
  <si>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</si>
  <si>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</si>
  <si>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</si>
  <si>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</si>
  <si>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</si>
  <si>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</si>
  <si>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</si>
  <si>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</si>
  <si>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</si>
  <si>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</si>
  <si>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</si>
  <si>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</si>
  <si>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</si>
  <si>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</si>
  <si>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V0452 Gem</t>
  </si>
  <si>
    <t>EA</t>
  </si>
  <si>
    <t>VSX</t>
  </si>
  <si>
    <t>JBAV, 76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</si>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</sst>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 vertical="top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V0452 Gem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4.3944999997620471E-2</c:v>
                </c:pt>
                <c:pt idx="2">
                  <c:v>-9.8384999997506384E-2</c:v>
                </c:pt>
                <c:pt idx="3">
                  <c:v>-9.5354999997653067E-2</c:v>
                </c:pt>
                <c:pt idx="4">
                  <c:v>-8.180500000162283E-2</c:v>
                </c:pt>
                <c:pt idx="5">
                  <c:v>-6.2090000006719492E-2</c:v>
                </c:pt>
                <c:pt idx="6">
                  <c:v>-3.2510000004549511E-2</c:v>
                </c:pt>
                <c:pt idx="7">
                  <c:v>-2.9225000005681068E-2</c:v>
                </c:pt>
                <c:pt idx="8">
                  <c:v>-2.8575000003911555E-2</c:v>
                </c:pt>
                <c:pt idx="9">
                  <c:v>-3.0045000006793998E-2</c:v>
                </c:pt>
                <c:pt idx="10">
                  <c:v>-1.7480000002251472E-2</c:v>
                </c:pt>
                <c:pt idx="11">
                  <c:v>-1.4815000002272427E-2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-9.2533062632096409E-3</c:v>
                </c:pt>
                <c:pt idx="1">
                  <c:v>-1.5234386239558299E-2</c:v>
                </c:pt>
                <c:pt idx="2">
                  <c:v>-3.3797361286177927E-2</c:v>
                </c:pt>
                <c:pt idx="3">
                  <c:v>-3.4062702421561369E-2</c:v>
                </c:pt>
                <c:pt idx="4">
                  <c:v>-3.6516199221339758E-2</c:v>
                </c:pt>
                <c:pt idx="5">
                  <c:v>-3.9974721006508854E-2</c:v>
                </c:pt>
                <c:pt idx="6">
                  <c:v>-4.541966649698001E-2</c:v>
                </c:pt>
                <c:pt idx="7">
                  <c:v>-4.5486910483344314E-2</c:v>
                </c:pt>
                <c:pt idx="8">
                  <c:v>-4.557778073518795E-2</c:v>
                </c:pt>
                <c:pt idx="9">
                  <c:v>-4.5661381366884107E-2</c:v>
                </c:pt>
                <c:pt idx="10">
                  <c:v>-4.7466064568498875E-2</c:v>
                </c:pt>
                <c:pt idx="11">
                  <c:v>-4.7889519942090258E-2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45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46</v>
      </c>
      <c r="C2" s="33"/>
      <c r="D2" s="2"/>
    </row>
    <row r="4" spans="1:15" x14ac:dyDescent="0.2">
      <c r="A4" s="36" t="s">
        <v>0</v>
      </c>
      <c r="C4" s="2" t="s">
        <v>37</v>
      </c>
      <c r="D4" s="2" t="s">
        <v>37</v>
      </c>
    </row>
    <row r="5" spans="1:15" x14ac:dyDescent="0.2">
      <c r="A5" s="37" t="s">
        <v>28</v>
      </c>
      <c r="B5" s="7"/>
      <c r="C5" s="34">
        <v>-9.5</v>
      </c>
      <c r="D5" s="7" t="s">
        <v>29</v>
      </c>
      <c r="E5" s="7"/>
    </row>
    <row r="6" spans="1:15" x14ac:dyDescent="0.2">
      <c r="A6" s="36" t="s">
        <v>1</v>
      </c>
    </row>
    <row r="7" spans="1:15" x14ac:dyDescent="0.2">
      <c r="A7" t="s">
        <v>2</v>
      </c>
      <c r="C7" s="42">
        <v>54834.590810000002</v>
      </c>
      <c r="D7" s="38" t="s">
        <v>47</v>
      </c>
    </row>
    <row r="8" spans="1:15" x14ac:dyDescent="0.2">
      <c r="A8" t="s">
        <v>3</v>
      </c>
      <c r="C8" s="42">
        <v>0.47999000000000003</v>
      </c>
      <c r="D8" s="38" t="s">
        <v>47</v>
      </c>
    </row>
    <row r="9" spans="1:15" x14ac:dyDescent="0.2">
      <c r="A9" s="19" t="s">
        <v>32</v>
      </c>
      <c r="B9" s="20">
        <v>21</v>
      </c>
      <c r="C9" s="43"/>
      <c r="D9" s="18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-9.2533062632096409E-3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-3.6348100737457658E-6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3">
        <v>1</v>
      </c>
    </row>
    <row r="15" spans="1:15" x14ac:dyDescent="0.2">
      <c r="A15" s="8" t="s">
        <v>17</v>
      </c>
      <c r="B15" s="7"/>
      <c r="C15" s="9">
        <f ca="1">(C7+C11)+(C8+C12)*INT(MAX(F21:F3533))</f>
        <v>59936.356632297466</v>
      </c>
      <c r="E15" s="10" t="s">
        <v>30</v>
      </c>
      <c r="F15" s="24">
        <f ca="1">NOW()+15018.5+$C$5/24</f>
        <v>60352.706110648149</v>
      </c>
    </row>
    <row r="16" spans="1:15" x14ac:dyDescent="0.2">
      <c r="A16" s="12" t="s">
        <v>4</v>
      </c>
      <c r="B16" s="7"/>
      <c r="C16" s="13">
        <f ca="1">+C8+C12</f>
        <v>0.47998636518992627</v>
      </c>
      <c r="E16" s="10" t="s">
        <v>35</v>
      </c>
      <c r="F16" s="11">
        <f ca="1">ROUND(2*(F15-$C$7)/$C$8,0)/2+F14</f>
        <v>11497.5</v>
      </c>
    </row>
    <row r="17" spans="1:21" ht="13.5" thickBot="1" x14ac:dyDescent="0.25">
      <c r="A17" s="10" t="s">
        <v>27</v>
      </c>
      <c r="B17" s="7"/>
      <c r="C17" s="7">
        <f>COUNT(C21:C2191)</f>
        <v>12</v>
      </c>
      <c r="E17" s="10" t="s">
        <v>36</v>
      </c>
      <c r="F17" s="18">
        <f ca="1">ROUND(2*(F15-$C$15)/$C$16,0)/2+F14</f>
        <v>868.5</v>
      </c>
    </row>
    <row r="18" spans="1:21" ht="14.25" thickTop="1" thickBot="1" x14ac:dyDescent="0.25">
      <c r="A18" s="12" t="s">
        <v>5</v>
      </c>
      <c r="B18" s="7"/>
      <c r="C18" s="15">
        <f ca="1">+C15</f>
        <v>59936.356632297466</v>
      </c>
      <c r="D18" s="16">
        <f ca="1">+C16</f>
        <v>0.47998636518992627</v>
      </c>
      <c r="E18" s="10" t="s">
        <v>31</v>
      </c>
      <c r="F18" s="14">
        <f ca="1">+$C$15+$C$16*F17-15018.5-$C$5/24</f>
        <v>45335.120623798255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1" t="s">
        <v>33</v>
      </c>
    </row>
    <row r="21" spans="1:21" x14ac:dyDescent="0.2">
      <c r="A21" t="str">
        <f>D7</f>
        <v>VSX</v>
      </c>
      <c r="C21" s="6">
        <f>C$7</f>
        <v>54834.590810000002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-9.2533062632096409E-3</v>
      </c>
      <c r="Q21" s="1">
        <f>+C21-15018.5</f>
        <v>39816.090810000002</v>
      </c>
    </row>
    <row r="22" spans="1:21" x14ac:dyDescent="0.2">
      <c r="A22" s="40" t="s">
        <v>48</v>
      </c>
      <c r="B22" s="41" t="s">
        <v>49</v>
      </c>
      <c r="C22" s="44">
        <v>55624.458299999998</v>
      </c>
      <c r="D22" s="45">
        <v>5.5999999999999999E-3</v>
      </c>
      <c r="E22">
        <f t="shared" ref="E22:E32" si="0">+(C22-C$7)/C$8</f>
        <v>1645.5915539907016</v>
      </c>
      <c r="F22">
        <f t="shared" ref="F22:F32" si="1">ROUND(2*E22,0)/2</f>
        <v>1645.5</v>
      </c>
      <c r="G22">
        <f t="shared" ref="G22:G32" si="2">+C22-(C$7+F22*C$8)</f>
        <v>4.3944999997620471E-2</v>
      </c>
      <c r="K22">
        <f t="shared" ref="K22:K32" si="3">+G22</f>
        <v>4.3944999997620471E-2</v>
      </c>
      <c r="O22">
        <f t="shared" ref="O22:O32" ca="1" si="4">+C$11+C$12*$F22</f>
        <v>-1.5234386239558299E-2</v>
      </c>
      <c r="Q22" s="1">
        <f t="shared" ref="Q22:Q32" si="5">+C22-15018.5</f>
        <v>40605.958299999998</v>
      </c>
    </row>
    <row r="23" spans="1:21" x14ac:dyDescent="0.2">
      <c r="A23" s="40" t="s">
        <v>48</v>
      </c>
      <c r="B23" s="41" t="s">
        <v>50</v>
      </c>
      <c r="C23" s="44">
        <v>58075.624900000003</v>
      </c>
      <c r="D23" s="45">
        <v>3.5000000000000001E-3</v>
      </c>
      <c r="E23">
        <f t="shared" si="0"/>
        <v>6752.2950269797302</v>
      </c>
      <c r="F23">
        <f t="shared" si="1"/>
        <v>6752.5</v>
      </c>
      <c r="G23">
        <f t="shared" si="2"/>
        <v>-9.8384999997506384E-2</v>
      </c>
      <c r="K23">
        <f t="shared" si="3"/>
        <v>-9.8384999997506384E-2</v>
      </c>
      <c r="O23">
        <f t="shared" ca="1" si="4"/>
        <v>-3.3797361286177927E-2</v>
      </c>
      <c r="Q23" s="1">
        <f t="shared" si="5"/>
        <v>43057.124900000003</v>
      </c>
    </row>
    <row r="24" spans="1:21" x14ac:dyDescent="0.2">
      <c r="A24" s="40" t="s">
        <v>48</v>
      </c>
      <c r="B24" s="41" t="s">
        <v>50</v>
      </c>
      <c r="C24" s="44">
        <v>58110.667200000004</v>
      </c>
      <c r="D24" s="45">
        <v>3.5000000000000001E-3</v>
      </c>
      <c r="E24">
        <f t="shared" si="0"/>
        <v>6825.3013396112456</v>
      </c>
      <c r="F24">
        <f t="shared" si="1"/>
        <v>6825.5</v>
      </c>
      <c r="G24">
        <f t="shared" si="2"/>
        <v>-9.5354999997653067E-2</v>
      </c>
      <c r="K24">
        <f t="shared" si="3"/>
        <v>-9.5354999997653067E-2</v>
      </c>
      <c r="O24">
        <f t="shared" ca="1" si="4"/>
        <v>-3.4062702421561369E-2</v>
      </c>
      <c r="Q24" s="1">
        <f t="shared" si="5"/>
        <v>43092.167200000004</v>
      </c>
    </row>
    <row r="25" spans="1:21" x14ac:dyDescent="0.2">
      <c r="A25" s="40" t="s">
        <v>48</v>
      </c>
      <c r="B25" s="41" t="s">
        <v>50</v>
      </c>
      <c r="C25" s="44">
        <v>58434.673999999999</v>
      </c>
      <c r="D25" s="45">
        <v>3.5000000000000001E-3</v>
      </c>
      <c r="E25">
        <f t="shared" si="0"/>
        <v>7500.329569366023</v>
      </c>
      <c r="F25">
        <f t="shared" si="1"/>
        <v>7500.5</v>
      </c>
      <c r="G25">
        <f t="shared" si="2"/>
        <v>-8.180500000162283E-2</v>
      </c>
      <c r="K25">
        <f t="shared" si="3"/>
        <v>-8.180500000162283E-2</v>
      </c>
      <c r="O25">
        <f t="shared" ca="1" si="4"/>
        <v>-3.6516199221339758E-2</v>
      </c>
      <c r="Q25" s="1">
        <f t="shared" si="5"/>
        <v>43416.173999999999</v>
      </c>
    </row>
    <row r="26" spans="1:21" x14ac:dyDescent="0.2">
      <c r="A26" s="40" t="s">
        <v>48</v>
      </c>
      <c r="B26" s="41" t="s">
        <v>50</v>
      </c>
      <c r="C26" s="44">
        <v>58891.404199999997</v>
      </c>
      <c r="D26" s="45">
        <v>3.5000000000000001E-3</v>
      </c>
      <c r="E26">
        <f t="shared" si="0"/>
        <v>8451.8706431383889</v>
      </c>
      <c r="F26">
        <f t="shared" si="1"/>
        <v>8452</v>
      </c>
      <c r="G26">
        <f t="shared" si="2"/>
        <v>-6.2090000006719492E-2</v>
      </c>
      <c r="K26">
        <f t="shared" si="3"/>
        <v>-6.2090000006719492E-2</v>
      </c>
      <c r="O26">
        <f t="shared" ca="1" si="4"/>
        <v>-3.9974721006508854E-2</v>
      </c>
      <c r="Q26" s="1">
        <f t="shared" si="5"/>
        <v>43872.904199999997</v>
      </c>
    </row>
    <row r="27" spans="1:21" x14ac:dyDescent="0.2">
      <c r="A27" s="40" t="s">
        <v>48</v>
      </c>
      <c r="B27" s="41" t="s">
        <v>50</v>
      </c>
      <c r="C27" s="44">
        <v>59610.4588</v>
      </c>
      <c r="D27" s="45">
        <v>3.5000000000000001E-3</v>
      </c>
      <c r="E27">
        <f t="shared" si="0"/>
        <v>9949.9322694222774</v>
      </c>
      <c r="F27">
        <f t="shared" si="1"/>
        <v>9950</v>
      </c>
      <c r="G27">
        <f t="shared" si="2"/>
        <v>-3.2510000004549511E-2</v>
      </c>
      <c r="K27">
        <f t="shared" si="3"/>
        <v>-3.2510000004549511E-2</v>
      </c>
      <c r="O27">
        <f t="shared" ca="1" si="4"/>
        <v>-4.541966649698001E-2</v>
      </c>
      <c r="Q27" s="1">
        <f t="shared" si="5"/>
        <v>44591.9588</v>
      </c>
    </row>
    <row r="28" spans="1:21" x14ac:dyDescent="0.2">
      <c r="A28" s="40" t="s">
        <v>48</v>
      </c>
      <c r="B28" s="41" t="s">
        <v>50</v>
      </c>
      <c r="C28" s="44">
        <v>59619.341899999999</v>
      </c>
      <c r="D28" s="45">
        <v>3.5000000000000001E-3</v>
      </c>
      <c r="E28">
        <f t="shared" si="0"/>
        <v>9968.4391133148565</v>
      </c>
      <c r="F28">
        <f t="shared" si="1"/>
        <v>9968.5</v>
      </c>
      <c r="G28">
        <f t="shared" si="2"/>
        <v>-2.9225000005681068E-2</v>
      </c>
      <c r="K28">
        <f t="shared" si="3"/>
        <v>-2.9225000005681068E-2</v>
      </c>
      <c r="O28">
        <f t="shared" ca="1" si="4"/>
        <v>-4.5486910483344314E-2</v>
      </c>
      <c r="Q28" s="1">
        <f t="shared" si="5"/>
        <v>44600.841899999999</v>
      </c>
    </row>
    <row r="29" spans="1:21" x14ac:dyDescent="0.2">
      <c r="A29" s="40" t="s">
        <v>48</v>
      </c>
      <c r="B29" s="41" t="s">
        <v>50</v>
      </c>
      <c r="C29" s="44">
        <v>59631.342299999997</v>
      </c>
      <c r="D29" s="45">
        <v>3.5000000000000001E-3</v>
      </c>
      <c r="E29">
        <f t="shared" si="0"/>
        <v>9993.4404675097285</v>
      </c>
      <c r="F29">
        <f t="shared" si="1"/>
        <v>9993.5</v>
      </c>
      <c r="G29">
        <f t="shared" si="2"/>
        <v>-2.8575000003911555E-2</v>
      </c>
      <c r="K29">
        <f t="shared" si="3"/>
        <v>-2.8575000003911555E-2</v>
      </c>
      <c r="O29">
        <f t="shared" ca="1" si="4"/>
        <v>-4.557778073518795E-2</v>
      </c>
      <c r="Q29" s="1">
        <f t="shared" si="5"/>
        <v>44612.842299999997</v>
      </c>
    </row>
    <row r="30" spans="1:21" x14ac:dyDescent="0.2">
      <c r="A30" s="40" t="s">
        <v>48</v>
      </c>
      <c r="B30" s="41" t="s">
        <v>50</v>
      </c>
      <c r="C30" s="44">
        <v>59642.380599999997</v>
      </c>
      <c r="D30" s="45">
        <v>4.1999999999999997E-3</v>
      </c>
      <c r="E30">
        <f t="shared" si="0"/>
        <v>10016.437404945926</v>
      </c>
      <c r="F30">
        <f t="shared" si="1"/>
        <v>10016.5</v>
      </c>
      <c r="G30">
        <f t="shared" si="2"/>
        <v>-3.0045000006793998E-2</v>
      </c>
      <c r="K30">
        <f t="shared" si="3"/>
        <v>-3.0045000006793998E-2</v>
      </c>
      <c r="O30">
        <f t="shared" ca="1" si="4"/>
        <v>-4.5661381366884107E-2</v>
      </c>
      <c r="Q30" s="1">
        <f t="shared" si="5"/>
        <v>44623.880599999997</v>
      </c>
    </row>
    <row r="31" spans="1:21" x14ac:dyDescent="0.2">
      <c r="A31" s="40" t="s">
        <v>48</v>
      </c>
      <c r="B31" s="41" t="s">
        <v>50</v>
      </c>
      <c r="C31" s="44">
        <v>59880.708200000001</v>
      </c>
      <c r="D31" s="45">
        <v>3.5000000000000001E-3</v>
      </c>
      <c r="E31">
        <f t="shared" si="0"/>
        <v>10512.963582574635</v>
      </c>
      <c r="F31">
        <f t="shared" si="1"/>
        <v>10513</v>
      </c>
      <c r="G31">
        <f t="shared" si="2"/>
        <v>-1.7480000002251472E-2</v>
      </c>
      <c r="K31">
        <f t="shared" si="3"/>
        <v>-1.7480000002251472E-2</v>
      </c>
      <c r="O31">
        <f t="shared" ca="1" si="4"/>
        <v>-4.7466064568498875E-2</v>
      </c>
      <c r="Q31" s="1">
        <f t="shared" si="5"/>
        <v>44862.208200000001</v>
      </c>
    </row>
    <row r="32" spans="1:21" x14ac:dyDescent="0.2">
      <c r="A32" s="40" t="s">
        <v>48</v>
      </c>
      <c r="B32" s="41" t="s">
        <v>50</v>
      </c>
      <c r="C32" s="44">
        <v>59936.629699999998</v>
      </c>
      <c r="D32" s="45">
        <v>3.5000000000000001E-3</v>
      </c>
      <c r="E32">
        <f t="shared" si="0"/>
        <v>10629.469134773633</v>
      </c>
      <c r="F32">
        <f t="shared" si="1"/>
        <v>10629.5</v>
      </c>
      <c r="G32">
        <f t="shared" si="2"/>
        <v>-1.4815000002272427E-2</v>
      </c>
      <c r="K32">
        <f t="shared" si="3"/>
        <v>-1.4815000002272427E-2</v>
      </c>
      <c r="O32">
        <f t="shared" ca="1" si="4"/>
        <v>-4.7889519942090258E-2</v>
      </c>
      <c r="Q32" s="1">
        <f t="shared" si="5"/>
        <v>44918.129699999998</v>
      </c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2024-02-12T03:56:47Z</dcterms:modified>
</cp:coreProperties>
</file>