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C70B664-0C8F-44D0-8D5A-F02B3F9583E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E21" i="1"/>
  <c r="F21" i="1"/>
  <c r="G21" i="1"/>
  <c r="H21" i="1"/>
  <c r="A21" i="1"/>
  <c r="H20" i="1"/>
  <c r="G11" i="1"/>
  <c r="E14" i="1"/>
  <c r="E15" i="1" s="1"/>
  <c r="C17" i="1"/>
  <c r="Q21" i="1"/>
  <c r="C12" i="1"/>
  <c r="C16" i="1" l="1"/>
  <c r="D18" i="1" s="1"/>
  <c r="C11" i="1"/>
  <c r="O22" i="1" l="1"/>
  <c r="S22" i="1" s="1"/>
  <c r="C15" i="1"/>
  <c r="O21" i="1"/>
  <c r="S21" i="1" s="1"/>
  <c r="S19" i="1" s="1"/>
  <c r="C18" i="1" l="1"/>
  <c r="E16" i="1"/>
  <c r="E17" i="1" s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<sst xmlns="http://schemas.openxmlformats.org/spreadsheetml/2006/main" count="54" uniqueCount="51">
  <si>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</si>
  <si>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</si>
  <si>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</si>
  <si>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</si>
  <si>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</si>
  <si>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</si>
  <si>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</si>
  <si>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</si>
  <si>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</si>
  <si>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</si>
  <si>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</si>
  <si>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</si>
  <si>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</si>
  <si>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</si>
  <si>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</si>
  <si>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</si>
  <si>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</si>
  <si>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</si>
  <si>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</si>
  <si>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</si>
  <si>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</si>
  <si>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</si>
  <si>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</si>
  <si>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</si>
  <si>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</si>
  <si>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</si>
  <si>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</si>
  <si>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</si>
  <si>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</si>
  <si>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</si>
  <si>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</si>
  <si>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</si>
  <si>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</si>
  <si>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</si>
  <si>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</si>
  <si>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</si>
  <si>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</si>
  <si>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</si>
  <si>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</si>
  <si>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</si>
  <si>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</si>
  <si>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</si>
  <si>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G0777-1088</t>
  </si>
  <si>
    <t>G0777-1088_Gem.xls</t>
  </si>
  <si>
    <t>EC</t>
  </si>
  <si>
    <t>Gem</t>
  </si>
  <si>
    <t>VSX</t>
  </si>
  <si>
    <t>IBVS 5945</t>
  </si>
  <si>
    <t>I</t>
  </si>
  <si>
    <t>V0471 Gem / GSC 0777-1088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</si>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</sst>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V0471 Gem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060150375939849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24-4724-ADE9-0072F67B56D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-1.4900000314810313E-3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24-4724-ADE9-0072F67B56D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24-4724-ADE9-0072F67B56D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24-4724-ADE9-0072F67B56D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24-4724-ADE9-0072F67B56D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24-4724-ADE9-0072F67B56D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24-4724-ADE9-0072F67B56D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-1.4900000314810313E-3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24-4724-ADE9-0072F67B56D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24-4724-ADE9-0072F67B5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2271048"/>
        <c:axId val="1"/>
      </c:scatterChart>
      <c:valAx>
        <c:axId val="702271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2271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0</xdr:rowOff>
    </xdr:from>
    <xdr:to>
      <xdr:col>16</xdr:col>
      <xdr:colOff>180975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9B68446-4D0E-7FB7-E6F7-66869D9B93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49</v>
      </c>
      <c r="E1" t="s">
        <v>43</v>
      </c>
    </row>
    <row r="2" spans="1:7" x14ac:dyDescent="0.2">
      <c r="A2" t="s">
        <v>23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5">
        <v>53744.68200000003</v>
      </c>
      <c r="D7" s="30" t="s">
        <v>46</v>
      </c>
    </row>
    <row r="8" spans="1:7" x14ac:dyDescent="0.2">
      <c r="A8" t="s">
        <v>3</v>
      </c>
      <c r="C8" s="35">
        <v>0.56926500000000002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-5.5472823212249863E-7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60352.709920023146</v>
      </c>
    </row>
    <row r="15" spans="1:7" x14ac:dyDescent="0.2">
      <c r="A15" s="12" t="s">
        <v>17</v>
      </c>
      <c r="B15" s="10"/>
      <c r="C15" s="13">
        <f ca="1">(C7+C11)+(C8+C12)*INT(MAX(F21:F3533))</f>
        <v>55273.726299999995</v>
      </c>
      <c r="D15" s="14" t="s">
        <v>38</v>
      </c>
      <c r="E15" s="15">
        <f ca="1">ROUND(2*(E14-$C$7)/$C$8,0)/2+E13</f>
        <v>11609</v>
      </c>
    </row>
    <row r="16" spans="1:7" x14ac:dyDescent="0.2">
      <c r="A16" s="16" t="s">
        <v>4</v>
      </c>
      <c r="B16" s="10"/>
      <c r="C16" s="17">
        <f ca="1">+C8+C12</f>
        <v>0.56926444527176789</v>
      </c>
      <c r="D16" s="14" t="s">
        <v>39</v>
      </c>
      <c r="E16" s="24">
        <f ca="1">ROUND(2*(E14-$C$15)/$C$16,0)/2+E13</f>
        <v>8923</v>
      </c>
    </row>
    <row r="17" spans="1:19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45335.168778493316</v>
      </c>
    </row>
    <row r="18" spans="1:19" ht="14.25" thickTop="1" thickBot="1" x14ac:dyDescent="0.25">
      <c r="A18" s="16" t="s">
        <v>5</v>
      </c>
      <c r="B18" s="10"/>
      <c r="C18" s="19">
        <f ca="1">+C15</f>
        <v>55273.726299999995</v>
      </c>
      <c r="D18" s="20">
        <f ca="1">+C16</f>
        <v>0.56926444527176789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0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50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53744.68200000003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38726.18200000003</v>
      </c>
      <c r="S21">
        <f ca="1">+(O21-G21)^2</f>
        <v>0</v>
      </c>
    </row>
    <row r="22" spans="1:19" x14ac:dyDescent="0.2">
      <c r="A22" s="33" t="s">
        <v>47</v>
      </c>
      <c r="B22" s="34" t="s">
        <v>48</v>
      </c>
      <c r="C22" s="33">
        <v>55273.726300000002</v>
      </c>
      <c r="D22" s="33">
        <v>2.9999999999999997E-4</v>
      </c>
      <c r="E22">
        <f>+(C22-C$7)/C$8</f>
        <v>2685.9973825897819</v>
      </c>
      <c r="F22">
        <f>ROUND(2*E22,0)/2</f>
        <v>2686</v>
      </c>
      <c r="G22">
        <f>+C22-(C$7+F22*C$8)</f>
        <v>-1.4900000314810313E-3</v>
      </c>
      <c r="I22">
        <f>+G22</f>
        <v>-1.4900000314810313E-3</v>
      </c>
      <c r="O22">
        <f ca="1">+C$11+C$12*$F22</f>
        <v>-1.4900000314810313E-3</v>
      </c>
      <c r="Q22" s="2">
        <f>+C22-15018.5</f>
        <v>40255.226300000002</v>
      </c>
      <c r="S22">
        <f ca="1">+(O22-G22)^2</f>
        <v>0</v>
      </c>
    </row>
    <row r="23" spans="1:19" x14ac:dyDescent="0.2">
      <c r="C23" s="8"/>
      <c r="D23" s="8"/>
      <c r="Q23" s="2"/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2024-02-12T04:02:17Z</dcterms:modified>
</cp:coreProperties>
</file>