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D9019F6-C23D-43F1-BB1E-39E85A627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G11" i="1"/>
  <c r="F11" i="1"/>
  <c r="C7" i="1"/>
  <c r="E21" i="1"/>
  <c r="F21" i="1" s="1"/>
  <c r="G21" i="1" s="1"/>
  <c r="H21" i="1" s="1"/>
  <c r="Q21" i="1"/>
  <c r="R22" i="1"/>
  <c r="C17" i="1"/>
  <c r="C12" i="1"/>
  <c r="F15" i="1" l="1"/>
  <c r="C16" i="1"/>
  <c r="D18" i="1" s="1"/>
  <c r="C11" i="1"/>
  <c r="C15" i="1" l="1"/>
  <c r="O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<sst xmlns="http://schemas.openxmlformats.org/spreadsheetml/2006/main" count="55" uniqueCount="49">
  <si>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</si>
  <si>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</si>
  <si>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</si>
  <si>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</si>
  <si>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</si>
  <si>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</si>
  <si>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</si>
  <si>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</si>
  <si>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</si>
  <si>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</si>
  <si>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</si>
  <si>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</si>
  <si>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</si>
  <si>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</si>
  <si>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</si>
  <si>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</si>
  <si>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</si>
  <si>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</si>
  <si>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</si>
  <si>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</si>
  <si>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</si>
  <si>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</si>
  <si>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</si>
  <si>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</si>
  <si>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</si>
  <si>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</si>
  <si>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</si>
  <si>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</si>
  <si>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</si>
  <si>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</si>
  <si>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</si>
  <si>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</si>
  <si>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</si>
  <si>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</si>
  <si>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</si>
  <si>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G7991-0677_Gru.xls</t>
  </si>
  <si>
    <t>EA</t>
  </si>
  <si>
    <t>IBVS 5532 Eph.</t>
  </si>
  <si>
    <t>IBVS 5532</t>
  </si>
  <si>
    <t>Gru</t>
  </si>
  <si>
    <t>DT Gru / GSC 7991 0677 / NSV 13717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</si>
  <si>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</si>
  <si>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</si>
  <si>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</si>
  <si>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</si>
  <si>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</si>
  <si>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</si>
  <si>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</si>
  <si>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10.91-11.34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</si>
</sst>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DT</a:t>
            </a:r>
            <a:r>
              <a:rPr lang="en-AU" baseline="0"/>
              <a:t> Gru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E-4C90-BADD-5F5BDC488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CE-4C90-BADD-5F5BDC488F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CE-4C90-BADD-5F5BDC488F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CE-4C90-BADD-5F5BDC488F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CE-4C90-BADD-5F5BDC488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CE-4C90-BADD-5F5BDC488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CE-4C90-BADD-5F5BDC488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CE-4C90-BADD-5F5BDC488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430376"/>
        <c:axId val="1"/>
      </c:scatterChart>
      <c:valAx>
        <c:axId val="551430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430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66213D-BC15-21C1-154D-6C6278958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0" sqref="F3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52831.72</v>
      </c>
      <c r="J1" s="31">
        <v>0.80168300000000003</v>
      </c>
      <c r="K1" s="30" t="s">
        <v>38</v>
      </c>
      <c r="L1" s="32" t="s">
        <v>39</v>
      </c>
    </row>
    <row r="2" spans="1:12" ht="12.95" customHeight="1">
      <c r="A2" t="s">
        <v>23</v>
      </c>
      <c r="B2" t="s">
        <v>36</v>
      </c>
      <c r="C2" s="9" t="s">
        <v>39</v>
      </c>
      <c r="D2" t="s">
        <v>35</v>
      </c>
    </row>
    <row r="3" spans="1:12" ht="12.95" customHeight="1" thickBot="1"/>
    <row r="4" spans="1:12" ht="12.95" customHeight="1" thickTop="1" thickBot="1">
      <c r="A4" s="26" t="s">
        <v>37</v>
      </c>
      <c r="C4" s="7">
        <v>52831.72</v>
      </c>
      <c r="D4" s="8">
        <v>0.80168300000000003</v>
      </c>
    </row>
    <row r="5" spans="1:12" ht="12.95" customHeight="1"/>
    <row r="6" spans="1:12" ht="12.95" customHeight="1">
      <c r="A6" s="4" t="s">
        <v>0</v>
      </c>
    </row>
    <row r="7" spans="1:12" ht="12.95" customHeight="1">
      <c r="A7" t="s">
        <v>1</v>
      </c>
      <c r="C7">
        <f>+C4</f>
        <v>52831.72</v>
      </c>
      <c r="D7" s="33" t="s">
        <v>47</v>
      </c>
    </row>
    <row r="8" spans="1:12" ht="12.95" customHeight="1">
      <c r="A8" t="s">
        <v>2</v>
      </c>
      <c r="C8">
        <v>0.80169369999999995</v>
      </c>
      <c r="D8" s="33" t="s">
        <v>47</v>
      </c>
    </row>
    <row r="9" spans="1:12" ht="12.95" customHeight="1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>
      <c r="A10" s="11"/>
      <c r="B10" s="11"/>
      <c r="C10" s="3" t="s">
        <v>19</v>
      </c>
      <c r="D10" s="3" t="s">
        <v>20</v>
      </c>
      <c r="E10" s="11"/>
    </row>
    <row r="11" spans="1:12" ht="12.95" customHeight="1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ht="12.95" customHeight="1">
      <c r="A12" s="11" t="s">
        <v>15</v>
      </c>
      <c r="B12" s="11"/>
      <c r="C12" s="21" t="e">
        <f ca="1">SLOPE(INDIRECT($G$11):G992,INDIRECT($F$11):F992)</f>
        <v>#DIV/0!</v>
      </c>
      <c r="D12" s="13"/>
      <c r="E12" s="37" t="s">
        <v>42</v>
      </c>
      <c r="F12" s="38" t="s">
        <v>48</v>
      </c>
    </row>
    <row r="13" spans="1:12" ht="12.95" customHeight="1">
      <c r="A13" s="11" t="s">
        <v>18</v>
      </c>
      <c r="B13" s="11"/>
      <c r="C13" s="13" t="s">
        <v>12</v>
      </c>
      <c r="D13" s="13"/>
      <c r="E13" s="34" t="s">
        <v>43</v>
      </c>
      <c r="F13" s="39">
        <v>1</v>
      </c>
    </row>
    <row r="14" spans="1:12" ht="12.95" customHeight="1">
      <c r="A14" s="11"/>
      <c r="B14" s="11"/>
      <c r="C14" s="11"/>
      <c r="D14" s="11"/>
      <c r="E14" s="34" t="s">
        <v>32</v>
      </c>
      <c r="F14" s="40">
        <f ca="1">NOW()+15018.5+$C$9/24</f>
        <v>60537.751555092589</v>
      </c>
    </row>
    <row r="15" spans="1:12" ht="12.95" customHeight="1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40">
        <f ca="1">ROUND(2*($F$14-$C$7)/$C$8,0)/2+$F$13</f>
        <v>9613</v>
      </c>
    </row>
    <row r="16" spans="1:12" ht="12.95" customHeight="1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40" t="e">
        <f ca="1">ROUND(2*($F$14-$C$15)/$C$16,0)/2+$F$13</f>
        <v>#DIV/0!</v>
      </c>
    </row>
    <row r="17" spans="1:18" ht="12.95" customHeight="1" thickBot="1">
      <c r="A17" s="16" t="s">
        <v>29</v>
      </c>
      <c r="B17" s="11"/>
      <c r="C17" s="11">
        <f>COUNT(C21:C2191)</f>
        <v>1</v>
      </c>
      <c r="D17" s="16"/>
      <c r="E17" s="35" t="s">
        <v>45</v>
      </c>
      <c r="F17" s="41" t="e">
        <f ca="1">+$C$15+$C$16*$F$16-15018.5-$C$9/24</f>
        <v>#DIV/0!</v>
      </c>
    </row>
    <row r="18" spans="1:18" ht="12.95" customHeight="1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6" t="s">
        <v>46</v>
      </c>
      <c r="F18" s="42" t="e">
        <f ca="1">+($C$15+$C$16*$F$16)-($C$16/2)-15018.5-$C$9/24</f>
        <v>#DIV/0!</v>
      </c>
    </row>
    <row r="19" spans="1:18" ht="12.95" customHeight="1" thickTop="1">
      <c r="A19" s="24" t="s">
        <v>34</v>
      </c>
      <c r="E19" s="25">
        <v>21</v>
      </c>
    </row>
    <row r="20" spans="1:18" ht="12.95" customHeight="1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>
      <c r="A21" t="str">
        <f>$K$1</f>
        <v>IBVS 5532</v>
      </c>
      <c r="C21" s="9">
        <f>+$C$4</f>
        <v>52831.72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37813.22</v>
      </c>
    </row>
    <row r="22" spans="1:18" ht="12.95" customHeight="1">
      <c r="C22" s="9"/>
      <c r="D22" s="9"/>
      <c r="Q22" s="2"/>
      <c r="R22" t="str">
        <f>IF(ABS(C22-C21)&lt;0.00001,1,"")</f>
        <v/>
      </c>
    </row>
    <row r="23" spans="1:18" ht="12.95" customHeight="1">
      <c r="C23" s="9"/>
      <c r="D23" s="9"/>
      <c r="Q23" s="2"/>
    </row>
    <row r="24" spans="1:18" ht="12.95" customHeight="1">
      <c r="Q24" s="2"/>
    </row>
    <row r="25" spans="1:18" ht="12.95" customHeight="1">
      <c r="C25" s="9"/>
      <c r="D25" s="9"/>
      <c r="Q25" s="2"/>
    </row>
    <row r="26" spans="1:18" ht="12.95" customHeight="1">
      <c r="C26" s="9"/>
      <c r="D26" s="9"/>
      <c r="Q26" s="2"/>
    </row>
    <row r="27" spans="1:18" ht="12.95" customHeight="1">
      <c r="C27" s="9"/>
      <c r="D27" s="9"/>
      <c r="Q27" s="2"/>
    </row>
    <row r="28" spans="1:18" ht="12.95" customHeight="1">
      <c r="C28" s="9"/>
      <c r="D28" s="9"/>
      <c r="Q28" s="2"/>
    </row>
    <row r="29" spans="1:18" ht="12.95" customHeight="1">
      <c r="C29" s="9"/>
      <c r="D29" s="9"/>
      <c r="Q29" s="2"/>
    </row>
    <row r="30" spans="1:18" ht="12.95" customHeight="1">
      <c r="C30" s="9"/>
      <c r="D30" s="9"/>
      <c r="Q30" s="2"/>
    </row>
    <row r="31" spans="1:18" ht="12.95" customHeight="1">
      <c r="C31" s="9"/>
      <c r="D31" s="9"/>
      <c r="Q31" s="2"/>
    </row>
    <row r="32" spans="1:18" ht="12.95" customHeight="1">
      <c r="C32" s="9"/>
      <c r="D32" s="9"/>
      <c r="Q32" s="2"/>
    </row>
    <row r="33" spans="3:17" ht="12.95" customHeight="1">
      <c r="C33" s="9"/>
      <c r="D33" s="9"/>
      <c r="Q33" s="2"/>
    </row>
    <row r="34" spans="3:17" ht="12.95" customHeight="1">
      <c r="C34" s="9"/>
      <c r="D34" s="9"/>
    </row>
    <row r="35" spans="3:17" ht="12.95" customHeight="1">
      <c r="C35" s="9"/>
      <c r="D35" s="9"/>
    </row>
    <row r="36" spans="3:17" ht="12.95" customHeight="1">
      <c r="C36" s="9"/>
      <c r="D36" s="9"/>
    </row>
    <row r="37" spans="3:17" ht="12.95" customHeight="1">
      <c r="C37" s="9"/>
      <c r="D37" s="9"/>
    </row>
    <row r="38" spans="3:17" ht="12.95" customHeight="1">
      <c r="C38" s="9"/>
      <c r="D38" s="9"/>
    </row>
    <row r="39" spans="3:17" ht="12.95" customHeight="1">
      <c r="C39" s="9"/>
      <c r="D39" s="9"/>
    </row>
    <row r="40" spans="3:17" ht="12.95" customHeight="1">
      <c r="C40" s="9"/>
      <c r="D40" s="9"/>
    </row>
    <row r="41" spans="3:17" ht="12.95" customHeight="1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2024-08-15T06:02:14Z</dcterms:modified>
</cp:coreProperties>
</file>